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Estado de la Deuda Publica" sheetId="1" r:id="rId1"/>
  </sheets>
  <definedNames>
    <definedName name="_xlnm.Print_Area" localSheetId="0">'Estado de la Deuda Publica'!$B$1:$N$72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0" i="1"/>
  <c r="K19" i="1"/>
  <c r="K18" i="1"/>
  <c r="L14" i="1"/>
  <c r="L15" i="1" s="1"/>
  <c r="L16" i="1" s="1"/>
  <c r="L17" i="1" s="1"/>
  <c r="L18" i="1" s="1"/>
  <c r="L19" i="1" s="1"/>
  <c r="L20" i="1" s="1"/>
  <c r="K17" i="1"/>
  <c r="K32" i="1" l="1"/>
  <c r="K33" i="1"/>
  <c r="K34" i="1"/>
  <c r="K35" i="1"/>
  <c r="K36" i="1"/>
  <c r="K37" i="1"/>
  <c r="M44" i="1" l="1"/>
  <c r="J44" i="1"/>
  <c r="I44" i="1"/>
  <c r="J58" i="1"/>
  <c r="J57" i="1"/>
  <c r="K44" i="1" l="1"/>
  <c r="L56" i="1"/>
  <c r="D57" i="1"/>
  <c r="F56" i="1"/>
  <c r="E57" i="1"/>
  <c r="K57" i="1" l="1"/>
  <c r="L55" i="1"/>
  <c r="F55" i="1"/>
  <c r="F54" i="1" l="1"/>
  <c r="L54" i="1"/>
  <c r="L53" i="1" l="1"/>
  <c r="F53" i="1" l="1"/>
  <c r="L52" i="1" l="1"/>
  <c r="F52" i="1"/>
  <c r="L51" i="1" l="1"/>
  <c r="F51" i="1"/>
  <c r="L50" i="1" l="1"/>
  <c r="F50" i="1" l="1"/>
  <c r="L49" i="1" l="1"/>
  <c r="F49" i="1" l="1"/>
  <c r="L48" i="1" l="1"/>
  <c r="L57" i="1" s="1"/>
  <c r="F48" i="1"/>
  <c r="F57" i="1" s="1"/>
  <c r="L71" i="1" l="1"/>
  <c r="F71" i="1"/>
  <c r="L70" i="1" l="1"/>
  <c r="N109" i="1" l="1"/>
  <c r="F65" i="1" l="1"/>
  <c r="L90" i="1" l="1"/>
  <c r="L89" i="1"/>
  <c r="F90" i="1"/>
  <c r="K72" i="1"/>
  <c r="J72" i="1"/>
  <c r="E72" i="1"/>
  <c r="D72" i="1"/>
  <c r="F70" i="1"/>
  <c r="L69" i="1"/>
  <c r="F69" i="1"/>
  <c r="L68" i="1"/>
  <c r="F68" i="1"/>
  <c r="L67" i="1"/>
  <c r="F67" i="1"/>
  <c r="L66" i="1"/>
  <c r="F66" i="1"/>
  <c r="L65" i="1"/>
  <c r="L64" i="1"/>
  <c r="F64" i="1"/>
  <c r="L63" i="1"/>
  <c r="F63" i="1"/>
  <c r="L62" i="1"/>
  <c r="F62" i="1"/>
  <c r="L61" i="1"/>
  <c r="F61" i="1"/>
  <c r="M60" i="1"/>
  <c r="L60" i="1"/>
  <c r="F60" i="1"/>
  <c r="L32" i="1" l="1"/>
  <c r="L33" i="1" s="1"/>
  <c r="L34" i="1" s="1"/>
  <c r="L35" i="1" s="1"/>
  <c r="L36" i="1" s="1"/>
  <c r="L37" i="1" s="1"/>
  <c r="M61" i="1"/>
  <c r="M62" i="1" s="1"/>
  <c r="M63" i="1" s="1"/>
  <c r="M64" i="1" s="1"/>
  <c r="M65" i="1" s="1"/>
  <c r="M66" i="1" s="1"/>
  <c r="M67" i="1" s="1"/>
  <c r="M68" i="1" s="1"/>
  <c r="L72" i="1"/>
  <c r="F72" i="1"/>
  <c r="F89" i="1"/>
  <c r="F88" i="1"/>
  <c r="F87" i="1"/>
  <c r="L88" i="1"/>
  <c r="L87" i="1"/>
  <c r="K112" i="1" l="1"/>
  <c r="J112" i="1"/>
  <c r="E112" i="1"/>
  <c r="D112" i="1"/>
  <c r="F111" i="1"/>
  <c r="G110" i="1"/>
  <c r="G111" i="1" s="1"/>
  <c r="M110" i="1"/>
  <c r="L109" i="1"/>
  <c r="L110" i="1"/>
  <c r="F110" i="1"/>
  <c r="L111" i="1"/>
  <c r="F109" i="1"/>
  <c r="K106" i="1"/>
  <c r="E106" i="1"/>
  <c r="D106" i="1"/>
  <c r="L105" i="1"/>
  <c r="F105" i="1"/>
  <c r="L104" i="1"/>
  <c r="G104" i="1"/>
  <c r="G105" i="1" s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J95" i="1"/>
  <c r="L95" i="1" s="1"/>
  <c r="F95" i="1"/>
  <c r="J94" i="1"/>
  <c r="L94" i="1" s="1"/>
  <c r="G94" i="1"/>
  <c r="G95" i="1" s="1"/>
  <c r="G96" i="1" s="1"/>
  <c r="G97" i="1" s="1"/>
  <c r="G98" i="1" s="1"/>
  <c r="G99" i="1" s="1"/>
  <c r="G100" i="1" s="1"/>
  <c r="G101" i="1" s="1"/>
  <c r="G102" i="1" s="1"/>
  <c r="F94" i="1"/>
  <c r="K91" i="1"/>
  <c r="J91" i="1"/>
  <c r="E91" i="1"/>
  <c r="D91" i="1"/>
  <c r="L44" i="1" l="1"/>
  <c r="D115" i="1"/>
  <c r="E115" i="1"/>
  <c r="K115" i="1"/>
  <c r="J106" i="1"/>
  <c r="L86" i="1"/>
  <c r="F115" i="1" l="1"/>
  <c r="J115" i="1"/>
  <c r="L115" i="1" s="1"/>
  <c r="L85" i="1"/>
  <c r="F86" i="1" l="1"/>
  <c r="F85" i="1" l="1"/>
  <c r="L84" i="1" l="1"/>
  <c r="F84" i="1" l="1"/>
  <c r="L83" i="1" l="1"/>
  <c r="F83" i="1" l="1"/>
  <c r="L82" i="1" l="1"/>
  <c r="L81" i="1"/>
  <c r="M79" i="1"/>
  <c r="G79" i="1"/>
  <c r="F82" i="1"/>
  <c r="G80" i="1" l="1"/>
  <c r="G81" i="1" s="1"/>
  <c r="G82" i="1" s="1"/>
  <c r="G83" i="1" s="1"/>
  <c r="G84" i="1" s="1"/>
  <c r="F81" i="1" l="1"/>
  <c r="L80" i="1" l="1"/>
  <c r="L79" i="1"/>
  <c r="F80" i="1" l="1"/>
  <c r="F79" i="1" l="1"/>
  <c r="M80" i="1"/>
  <c r="M81" i="1" s="1"/>
  <c r="M82" i="1" s="1"/>
  <c r="M83" i="1" s="1"/>
  <c r="M84" i="1" s="1"/>
  <c r="M85" i="1" l="1"/>
  <c r="M86" i="1" s="1"/>
  <c r="M87" i="1" s="1"/>
  <c r="M88" i="1" s="1"/>
  <c r="G85" i="1"/>
  <c r="G86" i="1" s="1"/>
  <c r="M89" i="1" l="1"/>
  <c r="M90" i="1" s="1"/>
  <c r="G87" i="1"/>
  <c r="G88" i="1" s="1"/>
  <c r="G89" i="1" s="1"/>
  <c r="G90" i="1" l="1"/>
  <c r="G58" i="1" s="1"/>
  <c r="G60" i="1" l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48" i="1" s="1"/>
  <c r="G49" i="1" s="1"/>
  <c r="G50" i="1" s="1"/>
  <c r="G51" i="1" s="1"/>
  <c r="G52" i="1" s="1"/>
  <c r="G53" i="1" l="1"/>
  <c r="G54" i="1" s="1"/>
  <c r="M69" i="1"/>
  <c r="M70" i="1" s="1"/>
  <c r="M71" i="1" s="1"/>
  <c r="M48" i="1" s="1"/>
  <c r="M49" i="1" s="1"/>
  <c r="M50" i="1" s="1"/>
  <c r="M51" i="1" s="1"/>
  <c r="M52" i="1" s="1"/>
  <c r="M53" i="1" s="1"/>
  <c r="M54" i="1" s="1"/>
  <c r="M55" i="1" s="1"/>
  <c r="M56" i="1" s="1"/>
  <c r="G55" i="1" l="1"/>
  <c r="G56" i="1" l="1"/>
</calcChain>
</file>

<file path=xl/sharedStrings.xml><?xml version="1.0" encoding="utf-8"?>
<sst xmlns="http://schemas.openxmlformats.org/spreadsheetml/2006/main" count="230" uniqueCount="45">
  <si>
    <t>Mensual</t>
  </si>
  <si>
    <t>BANOBRAS</t>
  </si>
  <si>
    <t>Compra de Luminarias</t>
  </si>
  <si>
    <t>35.2% Participaciones</t>
  </si>
  <si>
    <t>TOTAL</t>
  </si>
  <si>
    <t>BANSI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</si>
  <si>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</si>
  <si>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</si>
  <si>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</si>
  <si>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</si>
  <si>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</si>
  <si>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</si>
  <si>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</si>
  <si>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</si>
  <si>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</si>
  <si>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</si>
  <si>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</si>
  <si>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</si>
  <si>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</si>
  <si>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</si>
  <si>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</si>
  <si>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</si>
  <si>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</si>
  <si>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PAGO</t>
  </si>
  <si>
    <t>DE OCT 2018 A AGO 2020</t>
  </si>
  <si>
    <t>DE OCT 2018 A FEB 2021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</si>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</sst>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44" fontId="2" fillId="0" borderId="0" xfId="0" applyNumberFormat="1" applyFont="1"/>
    <xf numFmtId="0" fontId="3" fillId="7" borderId="0" xfId="0" applyFont="1" applyFill="1"/>
    <xf numFmtId="0" fontId="4" fillId="7" borderId="0" xfId="0" applyFont="1" applyFill="1"/>
    <xf numFmtId="0" fontId="0" fillId="7" borderId="0" xfId="0" applyFill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/>
    <xf numFmtId="0" fontId="7" fillId="8" borderId="4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0" fillId="0" borderId="0" xfId="0" applyFont="1"/>
    <xf numFmtId="44" fontId="10" fillId="0" borderId="0" xfId="0" applyNumberFormat="1" applyFont="1"/>
    <xf numFmtId="44" fontId="10" fillId="0" borderId="0" xfId="1" applyFont="1" applyFill="1"/>
    <xf numFmtId="0" fontId="10" fillId="4" borderId="1" xfId="0" applyFont="1" applyFill="1" applyBorder="1"/>
    <xf numFmtId="0" fontId="10" fillId="0" borderId="1" xfId="0" applyFont="1" applyBorder="1"/>
    <xf numFmtId="44" fontId="10" fillId="0" borderId="1" xfId="1" applyFont="1" applyBorder="1"/>
    <xf numFmtId="0" fontId="10" fillId="4" borderId="2" xfId="0" applyFont="1" applyFill="1" applyBorder="1"/>
    <xf numFmtId="44" fontId="10" fillId="0" borderId="2" xfId="1" applyFont="1" applyBorder="1"/>
    <xf numFmtId="0" fontId="10" fillId="0" borderId="2" xfId="0" applyFont="1" applyBorder="1"/>
    <xf numFmtId="10" fontId="10" fillId="0" borderId="0" xfId="0" applyNumberFormat="1" applyFont="1" applyAlignment="1">
      <alignment horizontal="center"/>
    </xf>
    <xf numFmtId="0" fontId="10" fillId="0" borderId="3" xfId="0" applyFont="1" applyBorder="1"/>
    <xf numFmtId="44" fontId="10" fillId="0" borderId="3" xfId="1" applyFont="1" applyFill="1" applyBorder="1"/>
    <xf numFmtId="44" fontId="10" fillId="0" borderId="3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44" fontId="10" fillId="0" borderId="3" xfId="1" applyFont="1" applyBorder="1"/>
    <xf numFmtId="2" fontId="10" fillId="0" borderId="3" xfId="0" applyNumberFormat="1" applyFont="1" applyBorder="1"/>
    <xf numFmtId="0" fontId="0" fillId="0" borderId="3" xfId="0" applyBorder="1"/>
    <xf numFmtId="0" fontId="7" fillId="0" borderId="0" xfId="0" applyFont="1"/>
    <xf numFmtId="44" fontId="7" fillId="0" borderId="0" xfId="1" applyFont="1" applyFill="1"/>
    <xf numFmtId="0" fontId="8" fillId="0" borderId="3" xfId="0" applyFont="1" applyBorder="1"/>
    <xf numFmtId="0" fontId="9" fillId="0" borderId="3" xfId="0" applyFont="1" applyBorder="1"/>
    <xf numFmtId="44" fontId="10" fillId="5" borderId="3" xfId="1" applyFont="1" applyFill="1" applyBorder="1"/>
    <xf numFmtId="164" fontId="10" fillId="0" borderId="3" xfId="0" applyNumberFormat="1" applyFont="1" applyBorder="1"/>
    <xf numFmtId="44" fontId="10" fillId="5" borderId="3" xfId="0" applyNumberFormat="1" applyFont="1" applyFill="1" applyBorder="1"/>
    <xf numFmtId="0" fontId="10" fillId="6" borderId="3" xfId="0" applyFont="1" applyFill="1" applyBorder="1"/>
    <xf numFmtId="44" fontId="10" fillId="6" borderId="3" xfId="0" applyNumberFormat="1" applyFont="1" applyFill="1" applyBorder="1"/>
    <xf numFmtId="44" fontId="10" fillId="6" borderId="3" xfId="1" applyFont="1" applyFill="1" applyBorder="1"/>
    <xf numFmtId="0" fontId="3" fillId="6" borderId="3" xfId="0" applyFont="1" applyFill="1" applyBorder="1"/>
    <xf numFmtId="0" fontId="9" fillId="6" borderId="3" xfId="0" applyFont="1" applyFill="1" applyBorder="1"/>
    <xf numFmtId="44" fontId="13" fillId="0" borderId="0" xfId="0" applyNumberFormat="1" applyFont="1"/>
    <xf numFmtId="0" fontId="13" fillId="7" borderId="0" xfId="0" applyFont="1" applyFill="1"/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5" fillId="9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44" fontId="10" fillId="0" borderId="5" xfId="1" applyFont="1" applyBorder="1" applyAlignment="1">
      <alignment horizontal="center" vertical="center" wrapText="1"/>
    </xf>
    <xf numFmtId="44" fontId="10" fillId="0" borderId="5" xfId="1" applyFont="1" applyFill="1" applyBorder="1" applyAlignment="1">
      <alignment vertical="center"/>
    </xf>
    <xf numFmtId="164" fontId="10" fillId="0" borderId="5" xfId="0" applyNumberFormat="1" applyFont="1" applyBorder="1" applyAlignment="1">
      <alignment horizontal="center" vertical="center" wrapText="1"/>
    </xf>
    <xf numFmtId="14" fontId="10" fillId="0" borderId="5" xfId="1" applyNumberFormat="1" applyFont="1" applyBorder="1" applyAlignment="1">
      <alignment horizontal="center" vertical="center" wrapText="1"/>
    </xf>
    <xf numFmtId="44" fontId="11" fillId="0" borderId="5" xfId="2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0" fontId="7" fillId="7" borderId="0" xfId="0" applyFont="1" applyFill="1" applyBorder="1"/>
    <xf numFmtId="0" fontId="7" fillId="7" borderId="0" xfId="0" applyFont="1" applyFill="1" applyBorder="1" applyAlignment="1">
      <alignment horizontal="center"/>
    </xf>
    <xf numFmtId="44" fontId="7" fillId="7" borderId="0" xfId="0" applyNumberFormat="1" applyFont="1" applyFill="1" applyBorder="1"/>
    <xf numFmtId="0" fontId="10" fillId="7" borderId="0" xfId="0" applyFont="1" applyFill="1" applyBorder="1"/>
    <xf numFmtId="44" fontId="10" fillId="7" borderId="0" xfId="1" applyFont="1" applyFill="1" applyBorder="1"/>
    <xf numFmtId="44" fontId="10" fillId="7" borderId="0" xfId="0" applyNumberFormat="1" applyFont="1" applyFill="1" applyBorder="1"/>
    <xf numFmtId="0" fontId="10" fillId="0" borderId="5" xfId="0" applyFont="1" applyBorder="1"/>
    <xf numFmtId="0" fontId="10" fillId="6" borderId="5" xfId="0" applyFont="1" applyFill="1" applyBorder="1"/>
    <xf numFmtId="44" fontId="10" fillId="0" borderId="5" xfId="1" applyFont="1" applyFill="1" applyBorder="1"/>
    <xf numFmtId="44" fontId="10" fillId="0" borderId="5" xfId="0" applyNumberFormat="1" applyFont="1" applyBorder="1"/>
    <xf numFmtId="44" fontId="10" fillId="6" borderId="5" xfId="0" applyNumberFormat="1" applyFont="1" applyFill="1" applyBorder="1"/>
    <xf numFmtId="44" fontId="10" fillId="6" borderId="6" xfId="0" applyNumberFormat="1" applyFont="1" applyFill="1" applyBorder="1"/>
    <xf numFmtId="0" fontId="15" fillId="9" borderId="5" xfId="0" applyFont="1" applyFill="1" applyBorder="1"/>
    <xf numFmtId="0" fontId="15" fillId="9" borderId="5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</xdr:rowOff>
    </xdr:from>
    <xdr:to>
      <xdr:col>1</xdr:col>
      <xdr:colOff>1447800</xdr:colOff>
      <xdr:row>3</xdr:row>
      <xdr:rowOff>165040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1419225" cy="1850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topLeftCell="B1" zoomScale="73" zoomScaleNormal="73" workbookViewId="0">
      <selection activeCell="S45" sqref="S45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55"/>
      <c r="B1" s="56" t="s">
        <v>42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5"/>
      <c r="P1" s="15"/>
      <c r="Q1" s="15"/>
      <c r="R1" s="15"/>
      <c r="S1" s="15"/>
      <c r="T1" s="15"/>
      <c r="U1" s="15"/>
      <c r="V1" s="15"/>
    </row>
    <row r="2" spans="1:22" ht="44.25" customHeight="1" x14ac:dyDescent="0.25">
      <c r="A2" s="55"/>
      <c r="B2" s="56" t="s">
        <v>43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15"/>
      <c r="P2" s="15"/>
      <c r="Q2" s="15"/>
      <c r="R2" s="15"/>
      <c r="S2" s="15"/>
      <c r="T2" s="15"/>
      <c r="U2" s="15"/>
      <c r="V2" s="15"/>
    </row>
    <row r="3" spans="1:22" ht="44.25" customHeight="1" x14ac:dyDescent="0.25">
      <c r="A3" s="55"/>
      <c r="B3" s="57" t="s">
        <v>44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5"/>
      <c r="P3" s="15"/>
      <c r="Q3" s="15"/>
      <c r="R3" s="15"/>
      <c r="S3" s="15"/>
      <c r="T3" s="15"/>
      <c r="U3" s="15"/>
      <c r="V3" s="15"/>
    </row>
    <row r="4" spans="1:22" ht="15" customHeight="1" x14ac:dyDescent="0.4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16"/>
    </row>
    <row r="5" spans="1:22" s="20" customFormat="1" ht="60" customHeight="1" x14ac:dyDescent="0.25">
      <c r="A5" s="17" t="s">
        <v>28</v>
      </c>
      <c r="B5" s="59" t="s">
        <v>29</v>
      </c>
      <c r="C5" s="59" t="s">
        <v>30</v>
      </c>
      <c r="D5" s="59" t="s">
        <v>31</v>
      </c>
      <c r="E5" s="59" t="s">
        <v>32</v>
      </c>
      <c r="F5" s="59" t="s">
        <v>38</v>
      </c>
      <c r="G5" s="59" t="s">
        <v>39</v>
      </c>
      <c r="H5" s="59" t="s">
        <v>34</v>
      </c>
      <c r="I5" s="59" t="s">
        <v>35</v>
      </c>
      <c r="J5" s="59" t="s">
        <v>33</v>
      </c>
      <c r="K5" s="59" t="s">
        <v>40</v>
      </c>
      <c r="L5" s="59" t="s">
        <v>41</v>
      </c>
      <c r="M5" s="59" t="s">
        <v>36</v>
      </c>
      <c r="N5" s="59" t="s">
        <v>37</v>
      </c>
      <c r="O5" s="19"/>
      <c r="P5" s="19"/>
      <c r="Q5" s="19"/>
      <c r="R5" s="19"/>
      <c r="S5" s="19"/>
      <c r="T5" s="19"/>
    </row>
    <row r="6" spans="1:22" ht="81.75" customHeight="1" x14ac:dyDescent="0.25">
      <c r="A6" s="18"/>
      <c r="B6" s="60" t="s">
        <v>1</v>
      </c>
      <c r="C6" s="61">
        <v>41759</v>
      </c>
      <c r="D6" s="62">
        <v>60000000</v>
      </c>
      <c r="E6" s="63">
        <v>253164.56</v>
      </c>
      <c r="F6" s="62" t="s">
        <v>0</v>
      </c>
      <c r="G6" s="62">
        <v>27866098.279999904</v>
      </c>
      <c r="H6" s="62" t="s">
        <v>26</v>
      </c>
      <c r="I6" s="64">
        <v>10.773899999999999</v>
      </c>
      <c r="J6" s="65">
        <v>49094</v>
      </c>
      <c r="K6" s="66" t="s">
        <v>27</v>
      </c>
      <c r="L6" s="67" t="s">
        <v>3</v>
      </c>
      <c r="M6" s="62" t="s">
        <v>2</v>
      </c>
      <c r="N6" s="68">
        <v>0.752</v>
      </c>
      <c r="O6" s="15"/>
      <c r="P6" s="15"/>
      <c r="Q6" s="15"/>
      <c r="R6" s="15"/>
      <c r="S6" s="15"/>
      <c r="T6" s="15"/>
    </row>
    <row r="7" spans="1:22" s="1" customFormat="1" ht="15.75" x14ac:dyDescent="0.25">
      <c r="C7" s="11"/>
      <c r="D7" s="11"/>
      <c r="E7" s="12"/>
      <c r="F7" s="13"/>
      <c r="G7" s="13"/>
      <c r="H7" s="13"/>
      <c r="I7" s="13"/>
      <c r="J7" s="13"/>
      <c r="K7" s="13"/>
      <c r="L7" s="14"/>
      <c r="M7" s="13"/>
      <c r="N7" s="13"/>
      <c r="O7" s="13"/>
    </row>
    <row r="8" spans="1:22" s="1" customFormat="1" ht="15.75" x14ac:dyDescent="0.25">
      <c r="C8" s="11"/>
      <c r="D8" s="11"/>
      <c r="E8" s="12"/>
      <c r="F8" s="13"/>
      <c r="G8"/>
      <c r="H8" s="13"/>
      <c r="I8" s="13"/>
      <c r="J8" s="13"/>
      <c r="K8" s="13"/>
      <c r="L8" s="14"/>
      <c r="M8" s="13"/>
      <c r="N8" s="13"/>
      <c r="O8" s="13"/>
    </row>
    <row r="9" spans="1:22" s="1" customFormat="1" ht="15.75" x14ac:dyDescent="0.25">
      <c r="C9" s="11"/>
      <c r="D9" s="11"/>
      <c r="E9" s="12"/>
      <c r="F9" s="13"/>
      <c r="G9"/>
      <c r="H9" s="13"/>
      <c r="I9" s="13"/>
      <c r="J9" s="13"/>
      <c r="K9" s="13"/>
      <c r="L9" s="14"/>
      <c r="M9" s="13"/>
      <c r="N9" s="13"/>
      <c r="O9" s="13"/>
    </row>
    <row r="10" spans="1:22" s="1" customFormat="1" ht="15.75" x14ac:dyDescent="0.25">
      <c r="C10" s="11"/>
      <c r="D10" s="11"/>
      <c r="E10" s="12"/>
      <c r="F10" s="13"/>
      <c r="G10"/>
      <c r="H10" s="13"/>
      <c r="I10" s="13"/>
      <c r="J10" s="13"/>
      <c r="K10" s="13"/>
      <c r="L10" s="14"/>
      <c r="M10" s="13"/>
      <c r="N10" s="13"/>
      <c r="O10" s="13"/>
    </row>
    <row r="11" spans="1:22" s="1" customFormat="1" ht="18" x14ac:dyDescent="0.25">
      <c r="C11" s="69"/>
      <c r="D11" s="70"/>
      <c r="E11" s="71"/>
      <c r="F11" s="70"/>
      <c r="G11" s="70"/>
      <c r="H11" s="81" t="s">
        <v>1</v>
      </c>
      <c r="I11" s="36"/>
      <c r="J11" s="36"/>
      <c r="K11" s="36"/>
      <c r="L11" s="37"/>
      <c r="M11" s="36"/>
      <c r="N11" s="13"/>
      <c r="O11" s="13"/>
    </row>
    <row r="12" spans="1:22" s="1" customFormat="1" ht="18" x14ac:dyDescent="0.25">
      <c r="C12" s="70"/>
      <c r="D12" s="69"/>
      <c r="E12" s="69"/>
      <c r="F12" s="69"/>
      <c r="G12" s="69"/>
      <c r="H12" s="82">
        <v>2024</v>
      </c>
      <c r="I12" s="82" t="s">
        <v>10</v>
      </c>
      <c r="J12" s="82" t="s">
        <v>11</v>
      </c>
      <c r="K12" s="82" t="s">
        <v>12</v>
      </c>
      <c r="L12" s="82" t="s">
        <v>13</v>
      </c>
      <c r="M12" s="70"/>
      <c r="N12" s="13"/>
      <c r="O12" s="13"/>
    </row>
    <row r="13" spans="1:22" s="1" customFormat="1" ht="17.25" x14ac:dyDescent="0.3">
      <c r="C13" s="72"/>
      <c r="D13" s="72"/>
      <c r="E13" s="72"/>
      <c r="F13" s="72"/>
      <c r="G13" s="73"/>
      <c r="H13" s="75" t="s">
        <v>14</v>
      </c>
      <c r="I13" s="77">
        <v>367864.98</v>
      </c>
      <c r="J13" s="77">
        <v>253164.56</v>
      </c>
      <c r="K13" s="78">
        <v>621029.54</v>
      </c>
      <c r="L13" s="78">
        <v>32151898.399999902</v>
      </c>
      <c r="M13" s="72"/>
      <c r="N13" s="13"/>
      <c r="O13" s="13"/>
    </row>
    <row r="14" spans="1:22" s="1" customFormat="1" ht="17.25" x14ac:dyDescent="0.3">
      <c r="C14" s="72"/>
      <c r="D14" s="72"/>
      <c r="E14" s="72"/>
      <c r="F14" s="72"/>
      <c r="G14" s="73"/>
      <c r="H14" s="75" t="s">
        <v>15</v>
      </c>
      <c r="I14" s="77">
        <v>389258.03</v>
      </c>
      <c r="J14" s="77">
        <v>253164.56</v>
      </c>
      <c r="K14" s="78">
        <v>642422.59000000008</v>
      </c>
      <c r="L14" s="78">
        <f t="shared" ref="L14:L19" si="0">L13-K14</f>
        <v>31509475.809999902</v>
      </c>
      <c r="M14" s="72"/>
      <c r="N14" s="13"/>
      <c r="O14" s="13"/>
    </row>
    <row r="15" spans="1:22" s="1" customFormat="1" ht="17.25" x14ac:dyDescent="0.3">
      <c r="C15" s="72"/>
      <c r="D15" s="72"/>
      <c r="E15" s="72"/>
      <c r="F15" s="72"/>
      <c r="G15" s="73"/>
      <c r="H15" s="75" t="s">
        <v>16</v>
      </c>
      <c r="I15" s="77">
        <v>337727.85</v>
      </c>
      <c r="J15" s="77">
        <v>253164.56</v>
      </c>
      <c r="K15" s="78">
        <v>590892.40999999992</v>
      </c>
      <c r="L15" s="78">
        <f t="shared" si="0"/>
        <v>30918583.399999902</v>
      </c>
      <c r="M15" s="72"/>
      <c r="N15" s="13"/>
      <c r="O15" s="13"/>
    </row>
    <row r="16" spans="1:22" s="1" customFormat="1" ht="17.25" x14ac:dyDescent="0.3">
      <c r="C16" s="72"/>
      <c r="D16" s="72"/>
      <c r="E16" s="72"/>
      <c r="F16" s="72"/>
      <c r="G16" s="73"/>
      <c r="H16" s="75" t="s">
        <v>17</v>
      </c>
      <c r="I16" s="77">
        <v>370602.05</v>
      </c>
      <c r="J16" s="77">
        <v>253164.56</v>
      </c>
      <c r="K16" s="78">
        <v>623766.61</v>
      </c>
      <c r="L16" s="78">
        <f t="shared" si="0"/>
        <v>30294816.789999902</v>
      </c>
      <c r="M16" s="72"/>
      <c r="N16" s="13"/>
      <c r="O16" s="13"/>
    </row>
    <row r="17" spans="3:15" s="1" customFormat="1" ht="17.25" x14ac:dyDescent="0.3">
      <c r="C17" s="72"/>
      <c r="D17" s="73"/>
      <c r="E17" s="73"/>
      <c r="F17" s="73"/>
      <c r="G17" s="73"/>
      <c r="H17" s="75" t="s">
        <v>18</v>
      </c>
      <c r="I17" s="77">
        <v>372941.77</v>
      </c>
      <c r="J17" s="77">
        <v>253164.56</v>
      </c>
      <c r="K17" s="78">
        <f>+I17+J17</f>
        <v>626106.33000000007</v>
      </c>
      <c r="L17" s="78">
        <f t="shared" si="0"/>
        <v>29668710.459999904</v>
      </c>
      <c r="M17" s="72"/>
      <c r="N17" s="13"/>
      <c r="O17" s="13"/>
    </row>
    <row r="18" spans="3:15" s="1" customFormat="1" ht="17.25" x14ac:dyDescent="0.3">
      <c r="C18" s="72"/>
      <c r="D18" s="73"/>
      <c r="E18" s="73"/>
      <c r="F18" s="73"/>
      <c r="G18" s="73"/>
      <c r="H18" s="75" t="s">
        <v>19</v>
      </c>
      <c r="I18" s="77">
        <v>335165</v>
      </c>
      <c r="J18" s="77">
        <v>253164.56</v>
      </c>
      <c r="K18" s="77">
        <f>I18+J18</f>
        <v>588329.56000000006</v>
      </c>
      <c r="L18" s="77">
        <f t="shared" si="0"/>
        <v>29080380.899999905</v>
      </c>
      <c r="M18" s="72"/>
      <c r="N18" s="13"/>
      <c r="O18" s="13"/>
    </row>
    <row r="19" spans="3:15" s="1" customFormat="1" ht="17.25" x14ac:dyDescent="0.3">
      <c r="C19" s="72"/>
      <c r="D19" s="73"/>
      <c r="E19" s="73"/>
      <c r="F19" s="73"/>
      <c r="G19" s="73"/>
      <c r="H19" s="75" t="s">
        <v>20</v>
      </c>
      <c r="I19" s="77">
        <v>343993.67</v>
      </c>
      <c r="J19" s="77">
        <v>253164.56</v>
      </c>
      <c r="K19" s="78">
        <f>I19+J19</f>
        <v>597158.23</v>
      </c>
      <c r="L19" s="78">
        <f t="shared" si="0"/>
        <v>28483222.669999905</v>
      </c>
      <c r="M19" s="72"/>
      <c r="N19" s="13"/>
      <c r="O19" s="13"/>
    </row>
    <row r="20" spans="3:15" s="1" customFormat="1" ht="17.25" x14ac:dyDescent="0.3">
      <c r="C20" s="72"/>
      <c r="D20" s="73"/>
      <c r="E20" s="73"/>
      <c r="F20" s="73"/>
      <c r="G20" s="73"/>
      <c r="H20" s="75" t="s">
        <v>21</v>
      </c>
      <c r="I20" s="77">
        <v>363959.83</v>
      </c>
      <c r="J20" s="77">
        <v>253164.56</v>
      </c>
      <c r="K20" s="78">
        <f>I20+J20</f>
        <v>617124.39</v>
      </c>
      <c r="L20" s="78">
        <f>L19-K20</f>
        <v>27866098.279999904</v>
      </c>
      <c r="M20" s="72"/>
      <c r="N20" s="13"/>
      <c r="O20" s="13"/>
    </row>
    <row r="21" spans="3:15" s="1" customFormat="1" ht="17.25" x14ac:dyDescent="0.3">
      <c r="C21" s="72"/>
      <c r="D21" s="73"/>
      <c r="E21" s="73"/>
      <c r="F21" s="73"/>
      <c r="G21" s="73"/>
      <c r="H21" s="75" t="s">
        <v>22</v>
      </c>
      <c r="I21" s="77">
        <v>332222.78000000003</v>
      </c>
      <c r="J21" s="77">
        <v>253164.56</v>
      </c>
      <c r="K21" s="78">
        <f>I21+J21</f>
        <v>585387.34000000008</v>
      </c>
      <c r="L21" s="78">
        <f>L20-K21</f>
        <v>27280710.939999904</v>
      </c>
      <c r="M21" s="72"/>
      <c r="N21" s="13"/>
      <c r="O21" s="13"/>
    </row>
    <row r="22" spans="3:15" s="1" customFormat="1" ht="17.25" x14ac:dyDescent="0.3">
      <c r="C22" s="72"/>
      <c r="D22" s="73"/>
      <c r="E22" s="73"/>
      <c r="F22" s="74"/>
      <c r="G22" s="73"/>
      <c r="H22" s="75" t="s">
        <v>7</v>
      </c>
      <c r="I22" s="77"/>
      <c r="J22" s="77"/>
      <c r="K22" s="78">
        <v>0</v>
      </c>
      <c r="L22" s="78"/>
      <c r="M22" s="72"/>
      <c r="N22" s="13"/>
      <c r="O22" s="13"/>
    </row>
    <row r="23" spans="3:15" s="1" customFormat="1" ht="17.25" x14ac:dyDescent="0.3">
      <c r="C23" s="72"/>
      <c r="D23" s="73"/>
      <c r="E23" s="73"/>
      <c r="F23" s="74"/>
      <c r="G23" s="73"/>
      <c r="H23" s="75" t="s">
        <v>8</v>
      </c>
      <c r="I23" s="77"/>
      <c r="J23" s="77"/>
      <c r="K23" s="78">
        <v>0</v>
      </c>
      <c r="L23" s="78"/>
      <c r="M23" s="72"/>
      <c r="N23" s="13"/>
      <c r="O23" s="13"/>
    </row>
    <row r="24" spans="3:15" s="1" customFormat="1" ht="17.25" x14ac:dyDescent="0.3">
      <c r="C24" s="72"/>
      <c r="D24" s="73"/>
      <c r="E24" s="73"/>
      <c r="F24" s="74"/>
      <c r="G24" s="73"/>
      <c r="H24" s="75" t="s">
        <v>9</v>
      </c>
      <c r="I24" s="77"/>
      <c r="J24" s="77"/>
      <c r="K24" s="78">
        <v>0</v>
      </c>
      <c r="L24" s="78"/>
      <c r="M24" s="72"/>
      <c r="N24" s="13"/>
      <c r="O24" s="13"/>
    </row>
    <row r="25" spans="3:15" s="1" customFormat="1" ht="17.25" x14ac:dyDescent="0.3">
      <c r="C25" s="72"/>
      <c r="D25" s="74"/>
      <c r="E25" s="74"/>
      <c r="F25" s="73"/>
      <c r="G25" s="73"/>
      <c r="H25" s="76"/>
      <c r="I25" s="79"/>
      <c r="J25" s="79"/>
      <c r="K25" s="79"/>
      <c r="L25" s="80"/>
      <c r="M25" s="72"/>
      <c r="N25" s="13"/>
      <c r="O25" s="13"/>
    </row>
    <row r="26" spans="3:15" s="1" customFormat="1" ht="15.75" x14ac:dyDescent="0.25">
      <c r="C26" s="11"/>
      <c r="D26" s="11"/>
      <c r="E26" s="12"/>
      <c r="F26" s="13"/>
      <c r="G26" s="13"/>
      <c r="H26" s="13"/>
      <c r="I26" s="13"/>
      <c r="J26" s="13"/>
      <c r="K26" s="13"/>
      <c r="L26" s="14"/>
      <c r="M26" s="13"/>
      <c r="N26" s="13"/>
      <c r="O26" s="13"/>
    </row>
    <row r="27" spans="3:15" s="1" customFormat="1" ht="15.75" x14ac:dyDescent="0.25">
      <c r="C27" s="11"/>
      <c r="D27" s="11"/>
      <c r="E27" s="12"/>
      <c r="F27" s="13"/>
      <c r="G27" s="13"/>
      <c r="H27" s="13"/>
      <c r="I27" s="13"/>
      <c r="J27" s="13"/>
      <c r="K27" s="13"/>
      <c r="L27" s="14"/>
      <c r="M27" s="13"/>
      <c r="N27" s="13"/>
      <c r="O27" s="13"/>
    </row>
    <row r="28" spans="3:15" s="1" customFormat="1" ht="15.75" x14ac:dyDescent="0.25">
      <c r="C28" s="11"/>
      <c r="D28" s="11"/>
      <c r="E28" s="12"/>
      <c r="F28" s="13"/>
      <c r="G28" s="13"/>
      <c r="H28" s="13"/>
      <c r="I28" s="13"/>
      <c r="J28" s="13"/>
      <c r="K28" s="13"/>
      <c r="L28" s="14"/>
      <c r="M28" s="13"/>
      <c r="N28" s="13"/>
      <c r="O28" s="13"/>
    </row>
    <row r="29" spans="3:15" s="1" customFormat="1" ht="15.75" x14ac:dyDescent="0.25">
      <c r="C29" s="11"/>
      <c r="D29" s="11"/>
      <c r="E29" s="12"/>
      <c r="F29" s="13"/>
      <c r="G29" s="13"/>
      <c r="H29" s="13"/>
      <c r="I29" s="13"/>
      <c r="J29" s="13"/>
      <c r="K29" s="13"/>
      <c r="L29" s="14"/>
      <c r="M29" s="13"/>
      <c r="N29" s="13"/>
      <c r="O29" s="13"/>
    </row>
    <row r="30" spans="3:15" s="34" customFormat="1" ht="18" x14ac:dyDescent="0.25">
      <c r="C30" s="69"/>
      <c r="D30" s="70"/>
      <c r="E30" s="71"/>
      <c r="F30" s="70"/>
      <c r="G30" s="70"/>
      <c r="H30" s="81" t="s">
        <v>1</v>
      </c>
      <c r="I30" s="36"/>
      <c r="J30" s="36"/>
      <c r="K30" s="36"/>
      <c r="L30" s="37"/>
      <c r="M30" s="36"/>
      <c r="N30" s="35"/>
      <c r="O30" s="35"/>
    </row>
    <row r="31" spans="3:15" s="34" customFormat="1" ht="18" x14ac:dyDescent="0.25">
      <c r="C31" s="70"/>
      <c r="D31" s="69"/>
      <c r="E31" s="69"/>
      <c r="F31" s="69"/>
      <c r="G31" s="69"/>
      <c r="H31" s="82">
        <v>2023</v>
      </c>
      <c r="I31" s="82" t="s">
        <v>10</v>
      </c>
      <c r="J31" s="82" t="s">
        <v>11</v>
      </c>
      <c r="K31" s="82" t="s">
        <v>12</v>
      </c>
      <c r="L31" s="82" t="s">
        <v>13</v>
      </c>
      <c r="M31" s="82" t="s">
        <v>6</v>
      </c>
      <c r="N31" s="35"/>
    </row>
    <row r="32" spans="3:15" s="1" customFormat="1" ht="17.25" x14ac:dyDescent="0.3">
      <c r="C32" s="72"/>
      <c r="D32" s="72"/>
      <c r="E32" s="72"/>
      <c r="F32" s="72"/>
      <c r="G32" s="73"/>
      <c r="H32" s="75" t="s">
        <v>14</v>
      </c>
      <c r="I32" s="75">
        <v>406520.45</v>
      </c>
      <c r="J32" s="75">
        <v>253164.56</v>
      </c>
      <c r="K32" s="75">
        <f t="shared" ref="K32:K33" si="1">+I32+J32</f>
        <v>659685.01</v>
      </c>
      <c r="L32" s="75">
        <f>+M60-J32</f>
        <v>41012657.99999997</v>
      </c>
      <c r="M32" s="75"/>
      <c r="N32" s="13"/>
    </row>
    <row r="33" spans="3:15" s="1" customFormat="1" ht="17.25" x14ac:dyDescent="0.3">
      <c r="C33" s="72"/>
      <c r="D33" s="72"/>
      <c r="E33" s="72"/>
      <c r="F33" s="72"/>
      <c r="G33" s="73"/>
      <c r="H33" s="75" t="s">
        <v>15</v>
      </c>
      <c r="I33" s="75">
        <v>355422.78</v>
      </c>
      <c r="J33" s="75">
        <v>253164.56</v>
      </c>
      <c r="K33" s="75">
        <f t="shared" si="1"/>
        <v>608587.34000000008</v>
      </c>
      <c r="L33" s="75">
        <f>+L32-J33</f>
        <v>40759493.439999968</v>
      </c>
      <c r="M33" s="75"/>
      <c r="N33" s="13"/>
    </row>
    <row r="34" spans="3:15" s="1" customFormat="1" ht="17.25" x14ac:dyDescent="0.3">
      <c r="C34" s="72"/>
      <c r="D34" s="72"/>
      <c r="E34" s="72"/>
      <c r="F34" s="72"/>
      <c r="G34" s="73"/>
      <c r="H34" s="75" t="s">
        <v>16</v>
      </c>
      <c r="I34" s="75">
        <v>368379.8</v>
      </c>
      <c r="J34" s="75">
        <v>253164.56</v>
      </c>
      <c r="K34" s="75">
        <f>+I34+J34</f>
        <v>621544.36</v>
      </c>
      <c r="L34" s="75">
        <f>+L33-J34</f>
        <v>40506328.879999965</v>
      </c>
      <c r="M34" s="75"/>
      <c r="N34" s="13"/>
    </row>
    <row r="35" spans="3:15" s="1" customFormat="1" ht="17.25" x14ac:dyDescent="0.3">
      <c r="C35" s="72"/>
      <c r="D35" s="72"/>
      <c r="E35" s="72"/>
      <c r="F35" s="72"/>
      <c r="G35" s="73"/>
      <c r="H35" s="75" t="s">
        <v>17</v>
      </c>
      <c r="I35" s="75">
        <v>382616.2</v>
      </c>
      <c r="J35" s="75">
        <v>253164.56</v>
      </c>
      <c r="K35" s="75">
        <f>+J35+I35</f>
        <v>635780.76</v>
      </c>
      <c r="L35" s="75">
        <f>+L34-J35</f>
        <v>40253164.319999963</v>
      </c>
      <c r="M35" s="75"/>
      <c r="N35" s="13"/>
    </row>
    <row r="36" spans="3:15" s="1" customFormat="1" ht="17.25" x14ac:dyDescent="0.3">
      <c r="C36" s="72"/>
      <c r="D36" s="73"/>
      <c r="E36" s="73"/>
      <c r="F36" s="73"/>
      <c r="G36" s="73"/>
      <c r="H36" s="75" t="s">
        <v>18</v>
      </c>
      <c r="I36" s="75">
        <v>404764.55</v>
      </c>
      <c r="J36" s="75">
        <v>253164.56</v>
      </c>
      <c r="K36" s="75">
        <f>+I36+J36</f>
        <v>657929.11</v>
      </c>
      <c r="L36" s="75">
        <f>+L35-J36</f>
        <v>39999999.759999961</v>
      </c>
      <c r="M36" s="75"/>
      <c r="N36" s="13"/>
    </row>
    <row r="37" spans="3:15" s="1" customFormat="1" ht="17.25" x14ac:dyDescent="0.3">
      <c r="C37" s="72"/>
      <c r="D37" s="73"/>
      <c r="E37" s="73"/>
      <c r="F37" s="73"/>
      <c r="G37" s="73"/>
      <c r="H37" s="75" t="s">
        <v>19</v>
      </c>
      <c r="I37" s="75">
        <v>372203.38</v>
      </c>
      <c r="J37" s="75">
        <v>253164.56</v>
      </c>
      <c r="K37" s="75">
        <f>+I37+J37</f>
        <v>625367.93999999994</v>
      </c>
      <c r="L37" s="75">
        <f>+L36-J37</f>
        <v>39746835.199999958</v>
      </c>
      <c r="M37" s="75"/>
      <c r="N37" s="13"/>
    </row>
    <row r="38" spans="3:15" s="1" customFormat="1" ht="17.25" x14ac:dyDescent="0.3">
      <c r="C38" s="72"/>
      <c r="D38" s="73"/>
      <c r="E38" s="73"/>
      <c r="F38" s="73"/>
      <c r="G38" s="73"/>
      <c r="H38" s="75" t="s">
        <v>20</v>
      </c>
      <c r="I38" s="75">
        <v>395010.65</v>
      </c>
      <c r="J38" s="75">
        <v>253164.56</v>
      </c>
      <c r="K38" s="75">
        <v>648175.21</v>
      </c>
      <c r="L38" s="75">
        <v>33670885.759999901</v>
      </c>
      <c r="M38" s="75"/>
      <c r="N38" s="13"/>
    </row>
    <row r="39" spans="3:15" s="1" customFormat="1" ht="17.25" x14ac:dyDescent="0.3">
      <c r="C39" s="72"/>
      <c r="D39" s="73"/>
      <c r="E39" s="73"/>
      <c r="F39" s="73"/>
      <c r="G39" s="73"/>
      <c r="H39" s="75" t="s">
        <v>21</v>
      </c>
      <c r="I39" s="75">
        <v>391862.23</v>
      </c>
      <c r="J39" s="75">
        <v>253164.56</v>
      </c>
      <c r="K39" s="75">
        <v>645026.79</v>
      </c>
      <c r="L39" s="75">
        <v>33417721.199999902</v>
      </c>
      <c r="M39" s="75"/>
      <c r="N39" s="13"/>
    </row>
    <row r="40" spans="3:15" s="1" customFormat="1" ht="17.25" x14ac:dyDescent="0.3">
      <c r="C40" s="72"/>
      <c r="D40" s="73"/>
      <c r="E40" s="73"/>
      <c r="F40" s="73"/>
      <c r="G40" s="73"/>
      <c r="H40" s="75" t="s">
        <v>22</v>
      </c>
      <c r="I40" s="75">
        <v>376597.36</v>
      </c>
      <c r="J40" s="75">
        <v>253164.56</v>
      </c>
      <c r="K40" s="75">
        <v>629761.91999999993</v>
      </c>
      <c r="L40" s="75">
        <v>33164556.639999904</v>
      </c>
      <c r="M40" s="75"/>
      <c r="N40" s="13"/>
    </row>
    <row r="41" spans="3:15" s="1" customFormat="1" ht="17.25" x14ac:dyDescent="0.3">
      <c r="C41" s="72"/>
      <c r="D41" s="73"/>
      <c r="E41" s="73"/>
      <c r="F41" s="74"/>
      <c r="G41" s="73"/>
      <c r="H41" s="75" t="s">
        <v>7</v>
      </c>
      <c r="I41" s="75">
        <v>376597.36</v>
      </c>
      <c r="J41" s="75">
        <v>253164.56</v>
      </c>
      <c r="K41" s="75">
        <v>629761.91999999993</v>
      </c>
      <c r="L41" s="75">
        <v>32911392.079999905</v>
      </c>
      <c r="M41" s="75"/>
      <c r="N41" s="13"/>
    </row>
    <row r="42" spans="3:15" s="1" customFormat="1" ht="17.25" x14ac:dyDescent="0.3">
      <c r="C42" s="72"/>
      <c r="D42" s="73"/>
      <c r="E42" s="73"/>
      <c r="F42" s="74"/>
      <c r="G42" s="73"/>
      <c r="H42" s="75" t="s">
        <v>8</v>
      </c>
      <c r="I42" s="75">
        <v>358420.41</v>
      </c>
      <c r="J42" s="75">
        <v>253164.56</v>
      </c>
      <c r="K42" s="75">
        <v>611584.97</v>
      </c>
      <c r="L42" s="75">
        <v>32658227.519999906</v>
      </c>
      <c r="M42" s="75"/>
      <c r="N42" s="13"/>
    </row>
    <row r="43" spans="3:15" s="1" customFormat="1" ht="17.25" x14ac:dyDescent="0.3">
      <c r="C43" s="72"/>
      <c r="D43" s="73"/>
      <c r="E43" s="73"/>
      <c r="F43" s="74"/>
      <c r="G43" s="73"/>
      <c r="H43" s="75" t="s">
        <v>9</v>
      </c>
      <c r="I43" s="75">
        <v>367864.56</v>
      </c>
      <c r="J43" s="75">
        <v>253164.56</v>
      </c>
      <c r="K43" s="75">
        <v>621029.12</v>
      </c>
      <c r="L43" s="75">
        <v>32405062.9599999</v>
      </c>
      <c r="M43" s="75"/>
      <c r="N43" s="13"/>
    </row>
    <row r="44" spans="3:15" s="1" customFormat="1" ht="17.25" x14ac:dyDescent="0.3">
      <c r="C44" s="72"/>
      <c r="D44" s="74"/>
      <c r="E44" s="74"/>
      <c r="F44" s="73"/>
      <c r="G44" s="73"/>
      <c r="H44" s="76"/>
      <c r="I44" s="49">
        <f>SUM(I32:I43)</f>
        <v>4556259.7299999995</v>
      </c>
      <c r="J44" s="49">
        <f>SUM(J32:J43)</f>
        <v>3037974.72</v>
      </c>
      <c r="K44" s="49">
        <f>SUM(K32:K43)</f>
        <v>7594234.4499999993</v>
      </c>
      <c r="L44" s="49">
        <f>SUM(L32:L43)</f>
        <v>440506325.75999928</v>
      </c>
      <c r="M44" s="48">
        <f>SUM(M32:M43)</f>
        <v>0</v>
      </c>
      <c r="O44" s="13"/>
    </row>
    <row r="45" spans="3:15" s="1" customFormat="1" ht="17.25" x14ac:dyDescent="0.3">
      <c r="C45" s="21"/>
      <c r="D45" s="21"/>
      <c r="E45" s="22"/>
      <c r="F45" s="22"/>
      <c r="G45" s="21"/>
      <c r="H45" s="21"/>
      <c r="I45" s="22"/>
      <c r="J45" s="21"/>
      <c r="K45" s="21"/>
      <c r="L45" s="30"/>
      <c r="M45" s="21"/>
    </row>
    <row r="46" spans="3:15" s="34" customFormat="1" ht="18" x14ac:dyDescent="0.25">
      <c r="C46" s="81" t="s">
        <v>5</v>
      </c>
      <c r="D46" s="41"/>
      <c r="E46" s="41"/>
      <c r="F46" s="41"/>
      <c r="G46" s="42"/>
      <c r="H46" s="41"/>
      <c r="I46" s="81" t="s">
        <v>1</v>
      </c>
      <c r="J46" s="41"/>
      <c r="K46" s="41"/>
      <c r="L46" s="41"/>
      <c r="M46" s="42"/>
    </row>
    <row r="47" spans="3:15" s="34" customFormat="1" ht="18" x14ac:dyDescent="0.25">
      <c r="C47" s="82">
        <v>2022</v>
      </c>
      <c r="D47" s="81" t="s">
        <v>10</v>
      </c>
      <c r="E47" s="81" t="s">
        <v>11</v>
      </c>
      <c r="F47" s="81" t="s">
        <v>12</v>
      </c>
      <c r="G47" s="81" t="s">
        <v>13</v>
      </c>
      <c r="H47" s="81" t="s">
        <v>6</v>
      </c>
      <c r="I47" s="81">
        <v>2022</v>
      </c>
      <c r="J47" s="81" t="s">
        <v>10</v>
      </c>
      <c r="K47" s="81" t="s">
        <v>11</v>
      </c>
      <c r="L47" s="81" t="s">
        <v>12</v>
      </c>
      <c r="M47" s="81" t="s">
        <v>13</v>
      </c>
      <c r="N47" s="81" t="s">
        <v>6</v>
      </c>
    </row>
    <row r="48" spans="3:15" s="1" customFormat="1" ht="17.25" x14ac:dyDescent="0.3">
      <c r="C48" s="31" t="s">
        <v>14</v>
      </c>
      <c r="D48" s="38">
        <v>197972</v>
      </c>
      <c r="E48" s="38">
        <v>1959754</v>
      </c>
      <c r="F48" s="33">
        <f t="shared" ref="F48:F56" si="2">+D48+E48</f>
        <v>2157726</v>
      </c>
      <c r="G48" s="38">
        <f>+G71-E48</f>
        <v>22444035</v>
      </c>
      <c r="H48" s="39">
        <v>9.42</v>
      </c>
      <c r="I48" s="31" t="s">
        <v>14</v>
      </c>
      <c r="J48" s="32">
        <v>248129.21</v>
      </c>
      <c r="K48" s="38">
        <v>253164.56</v>
      </c>
      <c r="L48" s="33">
        <f>+K48+J48</f>
        <v>501293.77</v>
      </c>
      <c r="M48" s="33">
        <f>+M71-K48</f>
        <v>38227847.839999944</v>
      </c>
      <c r="N48" s="43">
        <v>7.53</v>
      </c>
    </row>
    <row r="49" spans="2:14" s="1" customFormat="1" ht="17.25" x14ac:dyDescent="0.3">
      <c r="C49" s="31" t="s">
        <v>15</v>
      </c>
      <c r="D49" s="38">
        <v>184239.8</v>
      </c>
      <c r="E49" s="38">
        <v>1972878</v>
      </c>
      <c r="F49" s="33">
        <f t="shared" si="2"/>
        <v>2157117.7999999998</v>
      </c>
      <c r="G49" s="38">
        <f t="shared" ref="G49:G54" si="3">+G48-E49</f>
        <v>20471157</v>
      </c>
      <c r="H49" s="39">
        <v>9.5299999999999994</v>
      </c>
      <c r="I49" s="31" t="s">
        <v>15</v>
      </c>
      <c r="J49" s="38">
        <v>237202.53</v>
      </c>
      <c r="K49" s="32">
        <v>253164.56</v>
      </c>
      <c r="L49" s="33">
        <f t="shared" ref="L49:L56" si="4">+J49+K49</f>
        <v>490367.08999999997</v>
      </c>
      <c r="M49" s="33">
        <f t="shared" ref="M49:M54" si="5">+M48-K49</f>
        <v>37974683.279999942</v>
      </c>
      <c r="N49" s="43">
        <v>8.0299999999999994</v>
      </c>
    </row>
    <row r="50" spans="2:14" s="1" customFormat="1" ht="17.25" x14ac:dyDescent="0.3">
      <c r="B50" s="7"/>
      <c r="C50" s="31" t="s">
        <v>16</v>
      </c>
      <c r="D50" s="38">
        <v>158964.5</v>
      </c>
      <c r="E50" s="38">
        <v>1986096</v>
      </c>
      <c r="F50" s="33">
        <f t="shared" si="2"/>
        <v>2145060.5</v>
      </c>
      <c r="G50" s="38">
        <f t="shared" si="3"/>
        <v>18485061</v>
      </c>
      <c r="H50" s="39">
        <v>9.9600000000000009</v>
      </c>
      <c r="I50" s="31" t="s">
        <v>16</v>
      </c>
      <c r="J50" s="31">
        <v>262863.98</v>
      </c>
      <c r="K50" s="32">
        <v>253164.56</v>
      </c>
      <c r="L50" s="33">
        <f t="shared" si="4"/>
        <v>516028.54</v>
      </c>
      <c r="M50" s="33">
        <f t="shared" si="5"/>
        <v>37721518.719999939</v>
      </c>
      <c r="N50" s="43">
        <v>8.09</v>
      </c>
    </row>
    <row r="51" spans="2:14" s="1" customFormat="1" ht="17.25" x14ac:dyDescent="0.3">
      <c r="C51" s="31" t="s">
        <v>17</v>
      </c>
      <c r="D51" s="38">
        <v>169565.71</v>
      </c>
      <c r="E51" s="38">
        <v>1999408</v>
      </c>
      <c r="F51" s="33">
        <f t="shared" si="2"/>
        <v>2168973.71</v>
      </c>
      <c r="G51" s="38">
        <f t="shared" si="3"/>
        <v>16485653</v>
      </c>
      <c r="H51" s="39">
        <v>10.32</v>
      </c>
      <c r="I51" s="31" t="s">
        <v>17</v>
      </c>
      <c r="J51" s="38">
        <v>266805.90000000002</v>
      </c>
      <c r="K51" s="32">
        <v>253164.56</v>
      </c>
      <c r="L51" s="33">
        <f t="shared" si="4"/>
        <v>519970.46</v>
      </c>
      <c r="M51" s="33">
        <f t="shared" si="5"/>
        <v>37468354.159999937</v>
      </c>
      <c r="N51" s="43">
        <v>8.5399999999999991</v>
      </c>
    </row>
    <row r="52" spans="2:14" s="1" customFormat="1" ht="17.25" x14ac:dyDescent="0.3">
      <c r="C52" s="31" t="s">
        <v>18</v>
      </c>
      <c r="D52" s="38">
        <v>139790.88</v>
      </c>
      <c r="E52" s="38">
        <v>2012815</v>
      </c>
      <c r="F52" s="38">
        <f t="shared" si="2"/>
        <v>2152605.88</v>
      </c>
      <c r="G52" s="38">
        <f t="shared" si="3"/>
        <v>14472838</v>
      </c>
      <c r="H52" s="39">
        <v>10.53</v>
      </c>
      <c r="I52" s="31" t="s">
        <v>18</v>
      </c>
      <c r="J52" s="38">
        <v>307622.31</v>
      </c>
      <c r="K52" s="32">
        <v>253164.56</v>
      </c>
      <c r="L52" s="33">
        <f t="shared" si="4"/>
        <v>560786.87</v>
      </c>
      <c r="M52" s="33">
        <f t="shared" si="5"/>
        <v>37215189.599999934</v>
      </c>
      <c r="N52" s="43">
        <v>9.01</v>
      </c>
    </row>
    <row r="53" spans="2:14" s="1" customFormat="1" ht="17.25" x14ac:dyDescent="0.3">
      <c r="B53" s="7"/>
      <c r="C53" s="31" t="s">
        <v>19</v>
      </c>
      <c r="D53" s="38">
        <v>136882.57</v>
      </c>
      <c r="E53" s="38">
        <v>2026317</v>
      </c>
      <c r="F53" s="38">
        <f t="shared" si="2"/>
        <v>2163199.5699999998</v>
      </c>
      <c r="G53" s="38">
        <f t="shared" si="3"/>
        <v>12446521</v>
      </c>
      <c r="H53" s="39">
        <v>10.98</v>
      </c>
      <c r="I53" s="31" t="s">
        <v>19</v>
      </c>
      <c r="J53" s="38">
        <v>264521.2</v>
      </c>
      <c r="K53" s="32">
        <v>253164.56</v>
      </c>
      <c r="L53" s="33">
        <f t="shared" si="4"/>
        <v>517685.76000000001</v>
      </c>
      <c r="M53" s="33">
        <f t="shared" si="5"/>
        <v>36962025.039999932</v>
      </c>
      <c r="N53" s="43">
        <v>9.1999999999999993</v>
      </c>
    </row>
    <row r="54" spans="2:14" s="1" customFormat="1" ht="17.25" x14ac:dyDescent="0.3">
      <c r="C54" s="31" t="s">
        <v>20</v>
      </c>
      <c r="D54" s="32">
        <v>123920.38</v>
      </c>
      <c r="E54" s="32">
        <v>2039916</v>
      </c>
      <c r="F54" s="32">
        <f t="shared" si="2"/>
        <v>2163836.38</v>
      </c>
      <c r="G54" s="32">
        <f t="shared" si="3"/>
        <v>10406605</v>
      </c>
      <c r="H54" s="39">
        <v>11.56</v>
      </c>
      <c r="I54" s="31" t="s">
        <v>20</v>
      </c>
      <c r="J54" s="32">
        <v>264521.2</v>
      </c>
      <c r="K54" s="32">
        <v>253164.56</v>
      </c>
      <c r="L54" s="33">
        <f t="shared" si="4"/>
        <v>517685.76000000001</v>
      </c>
      <c r="M54" s="33">
        <f t="shared" si="5"/>
        <v>36708860.47999993</v>
      </c>
      <c r="N54" s="43">
        <v>9.85</v>
      </c>
    </row>
    <row r="55" spans="2:14" s="1" customFormat="1" ht="17.25" x14ac:dyDescent="0.3">
      <c r="C55" s="31" t="s">
        <v>21</v>
      </c>
      <c r="D55" s="32">
        <v>103064</v>
      </c>
      <c r="E55" s="32">
        <v>2053611</v>
      </c>
      <c r="F55" s="32">
        <f t="shared" si="2"/>
        <v>2156675</v>
      </c>
      <c r="G55" s="32">
        <f>+G54-E55</f>
        <v>8352994</v>
      </c>
      <c r="H55" s="39">
        <v>11.88</v>
      </c>
      <c r="I55" s="31" t="s">
        <v>21</v>
      </c>
      <c r="J55" s="32">
        <v>343266.83</v>
      </c>
      <c r="K55" s="32">
        <v>253164.56</v>
      </c>
      <c r="L55" s="33">
        <f t="shared" si="4"/>
        <v>596431.39</v>
      </c>
      <c r="M55" s="33">
        <f>+M54-K55</f>
        <v>36455695.919999927</v>
      </c>
      <c r="N55" s="43">
        <v>10.59</v>
      </c>
    </row>
    <row r="56" spans="2:14" s="1" customFormat="1" ht="17.25" x14ac:dyDescent="0.3">
      <c r="C56" s="31" t="s">
        <v>22</v>
      </c>
      <c r="D56" s="32">
        <v>96255.56</v>
      </c>
      <c r="E56" s="32">
        <v>2067404</v>
      </c>
      <c r="F56" s="32">
        <f t="shared" si="2"/>
        <v>2163659.56</v>
      </c>
      <c r="G56" s="32">
        <f>+G55-E56</f>
        <v>6285590</v>
      </c>
      <c r="H56" s="39"/>
      <c r="I56" s="31" t="s">
        <v>22</v>
      </c>
      <c r="J56" s="32">
        <v>313489.28000000003</v>
      </c>
      <c r="K56" s="32">
        <v>253164.56</v>
      </c>
      <c r="L56" s="33">
        <f t="shared" si="4"/>
        <v>566653.84000000008</v>
      </c>
      <c r="M56" s="33">
        <f>+M55-K56</f>
        <v>36202531.359999925</v>
      </c>
      <c r="N56" s="43"/>
    </row>
    <row r="57" spans="2:14" s="1" customFormat="1" ht="17.25" x14ac:dyDescent="0.3">
      <c r="C57" s="31"/>
      <c r="D57" s="33">
        <f>SUM(D48:D56)</f>
        <v>1310655.3999999999</v>
      </c>
      <c r="E57" s="33">
        <f>SUM(E48:E56)</f>
        <v>18118199</v>
      </c>
      <c r="F57" s="33">
        <f>SUM(F48:F56)</f>
        <v>19428854.399999999</v>
      </c>
      <c r="G57" s="33"/>
      <c r="H57" s="39"/>
      <c r="I57" s="33"/>
      <c r="J57" s="33">
        <f>SUM(J48:J56)</f>
        <v>2508422.4399999995</v>
      </c>
      <c r="K57" s="33">
        <f t="shared" ref="K57" si="6">SUM(K48:K55)</f>
        <v>2025316.4800000002</v>
      </c>
      <c r="L57" s="33">
        <f>SUM(L48:L56)</f>
        <v>4786903.4799999995</v>
      </c>
      <c r="M57" s="33"/>
      <c r="N57" s="44"/>
    </row>
    <row r="58" spans="2:14" ht="18.75" x14ac:dyDescent="0.3">
      <c r="C58" s="81" t="s">
        <v>5</v>
      </c>
      <c r="D58" s="22"/>
      <c r="E58" s="21"/>
      <c r="F58" s="21"/>
      <c r="G58" s="23">
        <f>+G90</f>
        <v>46930679</v>
      </c>
      <c r="H58" s="21"/>
      <c r="I58" s="81" t="s">
        <v>1</v>
      </c>
      <c r="J58" s="22">
        <f>+J51+J52+J53</f>
        <v>838949.40999999992</v>
      </c>
      <c r="K58" s="21"/>
      <c r="L58" s="21"/>
      <c r="M58" s="23">
        <v>41518987.119999975</v>
      </c>
    </row>
    <row r="59" spans="2:14" s="34" customFormat="1" ht="18" x14ac:dyDescent="0.25">
      <c r="C59" s="81">
        <v>2021</v>
      </c>
      <c r="D59" s="81" t="s">
        <v>10</v>
      </c>
      <c r="E59" s="81" t="s">
        <v>11</v>
      </c>
      <c r="F59" s="81" t="s">
        <v>12</v>
      </c>
      <c r="G59" s="81" t="s">
        <v>13</v>
      </c>
      <c r="H59" s="81" t="s">
        <v>6</v>
      </c>
      <c r="I59" s="81">
        <v>2021</v>
      </c>
      <c r="J59" s="81" t="s">
        <v>10</v>
      </c>
      <c r="K59" s="81" t="s">
        <v>11</v>
      </c>
      <c r="L59" s="81" t="s">
        <v>12</v>
      </c>
      <c r="M59" s="81" t="s">
        <v>13</v>
      </c>
      <c r="N59" s="81" t="s">
        <v>6</v>
      </c>
    </row>
    <row r="60" spans="2:14" ht="17.25" x14ac:dyDescent="0.3">
      <c r="C60" s="31" t="s">
        <v>14</v>
      </c>
      <c r="D60" s="38">
        <v>343468.19</v>
      </c>
      <c r="E60" s="38">
        <v>1809319</v>
      </c>
      <c r="F60" s="33">
        <f t="shared" ref="F60:F71" si="7">+D60+E60</f>
        <v>2152787.19</v>
      </c>
      <c r="G60" s="38">
        <f>+G58-E60</f>
        <v>45121360</v>
      </c>
      <c r="H60" s="31">
        <v>11.3348</v>
      </c>
      <c r="I60" s="31" t="s">
        <v>14</v>
      </c>
      <c r="J60" s="38">
        <v>222854.35</v>
      </c>
      <c r="K60" s="32">
        <v>253164.56</v>
      </c>
      <c r="L60" s="33">
        <f>SUM(J60:K60)</f>
        <v>476018.91000000003</v>
      </c>
      <c r="M60" s="33">
        <f>+M58-K60</f>
        <v>41265822.559999973</v>
      </c>
      <c r="N60" s="40"/>
    </row>
    <row r="61" spans="2:14" ht="17.25" x14ac:dyDescent="0.3">
      <c r="C61" s="31" t="s">
        <v>15</v>
      </c>
      <c r="D61" s="38">
        <v>308052.17</v>
      </c>
      <c r="E61" s="38">
        <v>1821371</v>
      </c>
      <c r="F61" s="33">
        <f t="shared" si="7"/>
        <v>2129423.17</v>
      </c>
      <c r="G61" s="38">
        <f t="shared" ref="G61:G67" si="8">+G60-E61</f>
        <v>43299989</v>
      </c>
      <c r="H61" s="31">
        <v>11.2509</v>
      </c>
      <c r="I61" s="31" t="s">
        <v>15</v>
      </c>
      <c r="J61" s="38">
        <v>194461.06</v>
      </c>
      <c r="K61" s="32">
        <v>253164.56</v>
      </c>
      <c r="L61" s="33">
        <f>SUM(J61:K61)</f>
        <v>447625.62</v>
      </c>
      <c r="M61" s="33">
        <f t="shared" ref="M61:M66" si="9">+M60-K61</f>
        <v>41012657.99999997</v>
      </c>
      <c r="N61" s="40"/>
    </row>
    <row r="62" spans="2:14" ht="17.25" x14ac:dyDescent="0.3">
      <c r="C62" s="31" t="s">
        <v>16</v>
      </c>
      <c r="D62" s="38">
        <v>270583.2</v>
      </c>
      <c r="E62" s="38">
        <v>1833510</v>
      </c>
      <c r="F62" s="33">
        <f t="shared" si="7"/>
        <v>2104093.2000000002</v>
      </c>
      <c r="G62" s="38">
        <f t="shared" si="8"/>
        <v>41466479</v>
      </c>
      <c r="H62" s="31">
        <v>11.0205</v>
      </c>
      <c r="I62" s="31" t="s">
        <v>16</v>
      </c>
      <c r="J62" s="38">
        <v>220735.3</v>
      </c>
      <c r="K62" s="32">
        <v>253164.56</v>
      </c>
      <c r="L62" s="33">
        <f>+J62+K62</f>
        <v>473899.86</v>
      </c>
      <c r="M62" s="33">
        <f t="shared" si="9"/>
        <v>40759493.439999968</v>
      </c>
      <c r="N62" s="40"/>
    </row>
    <row r="63" spans="2:14" ht="17.25" x14ac:dyDescent="0.3">
      <c r="C63" s="31" t="s">
        <v>17</v>
      </c>
      <c r="D63" s="38">
        <v>305411</v>
      </c>
      <c r="E63" s="38">
        <v>1845735</v>
      </c>
      <c r="F63" s="33">
        <f t="shared" si="7"/>
        <v>2151146</v>
      </c>
      <c r="G63" s="38">
        <f t="shared" si="8"/>
        <v>39620744</v>
      </c>
      <c r="H63" s="31"/>
      <c r="I63" s="31" t="s">
        <v>17</v>
      </c>
      <c r="J63" s="38">
        <v>198749.93</v>
      </c>
      <c r="K63" s="32">
        <v>253164.56</v>
      </c>
      <c r="L63" s="33">
        <f>+J63+K63</f>
        <v>451914.49</v>
      </c>
      <c r="M63" s="33">
        <f t="shared" si="9"/>
        <v>40506328.879999965</v>
      </c>
      <c r="N63" s="40"/>
    </row>
    <row r="64" spans="2:14" ht="17.25" x14ac:dyDescent="0.3">
      <c r="C64" s="31" t="s">
        <v>18</v>
      </c>
      <c r="D64" s="38">
        <v>247573.76000000001</v>
      </c>
      <c r="E64" s="38">
        <v>1858047</v>
      </c>
      <c r="F64" s="38">
        <f t="shared" si="7"/>
        <v>2105620.7599999998</v>
      </c>
      <c r="G64" s="38">
        <f t="shared" si="8"/>
        <v>37762697</v>
      </c>
      <c r="H64" s="31">
        <v>10.0625</v>
      </c>
      <c r="I64" s="31" t="s">
        <v>18</v>
      </c>
      <c r="J64" s="38">
        <v>211146.3</v>
      </c>
      <c r="K64" s="32">
        <v>253164.56</v>
      </c>
      <c r="L64" s="33">
        <f t="shared" ref="L64:L70" si="10">+K64+J64</f>
        <v>464310.86</v>
      </c>
      <c r="M64" s="33">
        <f t="shared" si="9"/>
        <v>40253164.319999963</v>
      </c>
      <c r="N64" s="40"/>
    </row>
    <row r="65" spans="3:15" ht="17.25" x14ac:dyDescent="0.3">
      <c r="C65" s="31" t="s">
        <v>19</v>
      </c>
      <c r="D65" s="38">
        <v>261219.67</v>
      </c>
      <c r="E65" s="38">
        <v>1870446</v>
      </c>
      <c r="F65" s="38">
        <f>+D65+E65</f>
        <v>2131665.67</v>
      </c>
      <c r="G65" s="38">
        <f t="shared" si="8"/>
        <v>35892251</v>
      </c>
      <c r="H65" s="31"/>
      <c r="I65" s="31" t="s">
        <v>19</v>
      </c>
      <c r="J65" s="38">
        <v>209859.66</v>
      </c>
      <c r="K65" s="32">
        <v>253164.56</v>
      </c>
      <c r="L65" s="33">
        <f t="shared" si="10"/>
        <v>463024.22</v>
      </c>
      <c r="M65" s="33">
        <f t="shared" si="9"/>
        <v>39999999.759999961</v>
      </c>
      <c r="N65" s="40"/>
    </row>
    <row r="66" spans="3:15" ht="17.25" x14ac:dyDescent="0.3">
      <c r="C66" s="31" t="s">
        <v>20</v>
      </c>
      <c r="D66" s="45">
        <v>261385.32</v>
      </c>
      <c r="E66" s="45">
        <v>1882934</v>
      </c>
      <c r="F66" s="45">
        <f t="shared" si="7"/>
        <v>2144319.3199999998</v>
      </c>
      <c r="G66" s="45">
        <f t="shared" si="8"/>
        <v>34009317</v>
      </c>
      <c r="H66" s="46"/>
      <c r="I66" s="31" t="s">
        <v>20</v>
      </c>
      <c r="J66" s="45">
        <v>209465.82</v>
      </c>
      <c r="K66" s="45">
        <v>253164.56</v>
      </c>
      <c r="L66" s="47">
        <f t="shared" si="10"/>
        <v>462630.38</v>
      </c>
      <c r="M66" s="47">
        <f t="shared" si="9"/>
        <v>39746835.199999958</v>
      </c>
      <c r="N66" s="40"/>
    </row>
    <row r="67" spans="3:15" ht="17.25" x14ac:dyDescent="0.3">
      <c r="C67" s="31" t="s">
        <v>21</v>
      </c>
      <c r="D67" s="45">
        <v>226660.67</v>
      </c>
      <c r="E67" s="45">
        <v>1895911</v>
      </c>
      <c r="F67" s="45">
        <f t="shared" si="7"/>
        <v>2122571.67</v>
      </c>
      <c r="G67" s="45">
        <f t="shared" si="8"/>
        <v>32113406</v>
      </c>
      <c r="H67" s="31"/>
      <c r="I67" s="31" t="s">
        <v>21</v>
      </c>
      <c r="J67" s="45">
        <v>237669.62</v>
      </c>
      <c r="K67" s="45">
        <v>253164.56</v>
      </c>
      <c r="L67" s="47">
        <f t="shared" si="10"/>
        <v>490834.18</v>
      </c>
      <c r="M67" s="45">
        <f>+M66-K67</f>
        <v>39493670.639999956</v>
      </c>
      <c r="N67" s="40"/>
    </row>
    <row r="68" spans="3:15" ht="17.25" x14ac:dyDescent="0.3">
      <c r="C68" s="31" t="s">
        <v>22</v>
      </c>
      <c r="D68" s="45">
        <v>235042.83</v>
      </c>
      <c r="E68" s="45">
        <v>1908178</v>
      </c>
      <c r="F68" s="45">
        <f t="shared" si="7"/>
        <v>2143220.83</v>
      </c>
      <c r="G68" s="45">
        <f>+G67-E68</f>
        <v>30205228</v>
      </c>
      <c r="H68" s="31"/>
      <c r="I68" s="31" t="s">
        <v>22</v>
      </c>
      <c r="J68" s="45">
        <v>237669.62</v>
      </c>
      <c r="K68" s="45">
        <v>253164.56</v>
      </c>
      <c r="L68" s="47">
        <f t="shared" si="10"/>
        <v>490834.18</v>
      </c>
      <c r="M68" s="47">
        <f>+M67-K68</f>
        <v>39240506.079999954</v>
      </c>
      <c r="N68" s="40"/>
    </row>
    <row r="69" spans="3:15" ht="17.25" x14ac:dyDescent="0.3">
      <c r="C69" s="31" t="s">
        <v>7</v>
      </c>
      <c r="D69" s="45">
        <v>223776.23</v>
      </c>
      <c r="E69" s="45">
        <v>1920935</v>
      </c>
      <c r="F69" s="45">
        <f t="shared" si="7"/>
        <v>2144711.23</v>
      </c>
      <c r="G69" s="45">
        <f>+G68-E69</f>
        <v>28284293</v>
      </c>
      <c r="H69" s="31"/>
      <c r="I69" s="31" t="s">
        <v>7</v>
      </c>
      <c r="J69" s="45">
        <v>237669.62</v>
      </c>
      <c r="K69" s="45">
        <v>253164.56</v>
      </c>
      <c r="L69" s="47">
        <f t="shared" si="10"/>
        <v>490834.18</v>
      </c>
      <c r="M69" s="47">
        <f t="shared" ref="M69" si="11">+M68-K69</f>
        <v>38987341.519999951</v>
      </c>
      <c r="N69" s="40"/>
    </row>
    <row r="70" spans="3:15" ht="17.25" x14ac:dyDescent="0.3">
      <c r="C70" s="31" t="s">
        <v>8</v>
      </c>
      <c r="D70" s="45">
        <v>206247.96</v>
      </c>
      <c r="E70" s="45">
        <v>1933782</v>
      </c>
      <c r="F70" s="45">
        <f t="shared" si="7"/>
        <v>2140029.96</v>
      </c>
      <c r="G70" s="45">
        <f>+G69-E70</f>
        <v>26350511</v>
      </c>
      <c r="H70" s="31"/>
      <c r="I70" s="31" t="s">
        <v>8</v>
      </c>
      <c r="J70" s="45">
        <v>237669.62</v>
      </c>
      <c r="K70" s="45">
        <v>253164.56</v>
      </c>
      <c r="L70" s="47">
        <f t="shared" si="10"/>
        <v>490834.18</v>
      </c>
      <c r="M70" s="47">
        <f>+M69-K70</f>
        <v>38734176.959999949</v>
      </c>
      <c r="N70" s="40"/>
    </row>
    <row r="71" spans="3:15" ht="17.25" x14ac:dyDescent="0.3">
      <c r="C71" s="31" t="s">
        <v>9</v>
      </c>
      <c r="D71" s="45">
        <v>197284.67</v>
      </c>
      <c r="E71" s="45">
        <v>1946722</v>
      </c>
      <c r="F71" s="45">
        <f t="shared" si="7"/>
        <v>2144006.67</v>
      </c>
      <c r="G71" s="45">
        <f>+G70-E71</f>
        <v>24403789</v>
      </c>
      <c r="H71" s="31"/>
      <c r="I71" s="31" t="s">
        <v>9</v>
      </c>
      <c r="J71" s="45">
        <v>233177.62</v>
      </c>
      <c r="K71" s="45">
        <v>253164.56</v>
      </c>
      <c r="L71" s="47">
        <f>+K71+J71</f>
        <v>486342.18</v>
      </c>
      <c r="M71" s="47">
        <f>+M70-K71</f>
        <v>38481012.399999946</v>
      </c>
      <c r="N71" s="40"/>
    </row>
    <row r="72" spans="3:15" ht="17.25" x14ac:dyDescent="0.3">
      <c r="C72" s="48" t="s">
        <v>4</v>
      </c>
      <c r="D72" s="49">
        <f>SUM(D60:D71)</f>
        <v>3086705.67</v>
      </c>
      <c r="E72" s="49">
        <f>SUM(E60:E71)</f>
        <v>22526890</v>
      </c>
      <c r="F72" s="50">
        <f>SUM(F60:F71)</f>
        <v>25613595.669999994</v>
      </c>
      <c r="G72" s="50"/>
      <c r="H72" s="48"/>
      <c r="I72" s="48"/>
      <c r="J72" s="49">
        <f>SUM(J60:J71)</f>
        <v>2651128.5200000005</v>
      </c>
      <c r="K72" s="49">
        <f>SUM(K60:K71)</f>
        <v>3037974.72</v>
      </c>
      <c r="L72" s="49">
        <f>SUM(L60:L71)</f>
        <v>5689103.2399999993</v>
      </c>
      <c r="M72" s="48"/>
      <c r="N72" s="51"/>
    </row>
    <row r="73" spans="3:15" ht="17.25" x14ac:dyDescent="0.3">
      <c r="C73" s="21"/>
      <c r="D73" s="22"/>
      <c r="E73" s="22"/>
      <c r="F73" s="21"/>
      <c r="G73" s="21"/>
      <c r="H73" s="21"/>
      <c r="I73" s="21"/>
      <c r="J73" s="22"/>
      <c r="K73" s="22"/>
      <c r="L73" s="21"/>
      <c r="M73" s="21"/>
    </row>
    <row r="74" spans="3:15" ht="18.75" x14ac:dyDescent="0.3">
      <c r="C74" s="81" t="s">
        <v>5</v>
      </c>
      <c r="D74" s="21"/>
      <c r="E74" s="21"/>
      <c r="F74" s="21"/>
      <c r="G74" s="23">
        <v>67732853</v>
      </c>
      <c r="H74" s="21" t="s">
        <v>6</v>
      </c>
      <c r="I74" s="81" t="s">
        <v>1</v>
      </c>
      <c r="J74" s="21"/>
      <c r="K74" s="21"/>
      <c r="L74" s="21"/>
      <c r="M74" s="23">
        <v>44556961.840000004</v>
      </c>
    </row>
    <row r="75" spans="3:15" ht="17.25" hidden="1" x14ac:dyDescent="0.3">
      <c r="C75" s="24" t="s">
        <v>7</v>
      </c>
      <c r="D75" s="25"/>
      <c r="E75" s="25"/>
      <c r="F75" s="21"/>
      <c r="G75" s="25"/>
      <c r="H75" s="21"/>
      <c r="I75" s="25" t="s">
        <v>7</v>
      </c>
      <c r="J75" s="25"/>
      <c r="K75" s="25"/>
      <c r="L75" s="25"/>
      <c r="M75" s="25"/>
    </row>
    <row r="76" spans="3:15" ht="17.25" hidden="1" x14ac:dyDescent="0.3">
      <c r="C76" s="24" t="s">
        <v>8</v>
      </c>
      <c r="D76" s="26"/>
      <c r="E76" s="26"/>
      <c r="F76" s="21"/>
      <c r="G76" s="26">
        <v>88485742</v>
      </c>
      <c r="H76" s="21"/>
      <c r="I76" s="25" t="s">
        <v>8</v>
      </c>
      <c r="J76" s="26"/>
      <c r="K76" s="26"/>
      <c r="L76" s="25"/>
      <c r="M76" s="26">
        <v>88485742</v>
      </c>
    </row>
    <row r="77" spans="3:15" ht="17.25" hidden="1" x14ac:dyDescent="0.3">
      <c r="C77" s="27" t="s">
        <v>9</v>
      </c>
      <c r="D77" s="28"/>
      <c r="E77" s="28"/>
      <c r="F77" s="21"/>
      <c r="G77" s="28">
        <v>86951531</v>
      </c>
      <c r="H77" s="21"/>
      <c r="I77" s="29" t="s">
        <v>9</v>
      </c>
      <c r="J77" s="28"/>
      <c r="K77" s="28"/>
      <c r="L77" s="29"/>
      <c r="M77" s="28">
        <v>86951531</v>
      </c>
    </row>
    <row r="78" spans="3:15" s="34" customFormat="1" ht="18" x14ac:dyDescent="0.25">
      <c r="C78" s="81">
        <v>2020</v>
      </c>
      <c r="D78" s="81" t="s">
        <v>10</v>
      </c>
      <c r="E78" s="81" t="s">
        <v>11</v>
      </c>
      <c r="F78" s="81" t="s">
        <v>12</v>
      </c>
      <c r="G78" s="81" t="s">
        <v>13</v>
      </c>
      <c r="H78" s="81" t="s">
        <v>6</v>
      </c>
      <c r="I78" s="81">
        <v>2020</v>
      </c>
      <c r="J78" s="81" t="s">
        <v>10</v>
      </c>
      <c r="K78" s="81" t="s">
        <v>11</v>
      </c>
      <c r="L78" s="81" t="s">
        <v>12</v>
      </c>
      <c r="M78" s="81" t="s">
        <v>13</v>
      </c>
      <c r="N78" s="81" t="s">
        <v>6</v>
      </c>
      <c r="O78" s="53"/>
    </row>
    <row r="79" spans="3:15" ht="17.25" x14ac:dyDescent="0.3">
      <c r="C79" s="31" t="s">
        <v>14</v>
      </c>
      <c r="D79" s="38">
        <v>661108.19999999995</v>
      </c>
      <c r="E79" s="38">
        <v>1671170</v>
      </c>
      <c r="F79" s="33">
        <f t="shared" ref="F79:F90" si="12">+D79+E79</f>
        <v>2332278.2000000002</v>
      </c>
      <c r="G79" s="38">
        <f>+G74-E79</f>
        <v>66061683</v>
      </c>
      <c r="H79" s="31">
        <v>11.3348</v>
      </c>
      <c r="I79" s="31" t="s">
        <v>14</v>
      </c>
      <c r="J79" s="38">
        <v>372991.28</v>
      </c>
      <c r="K79" s="38">
        <v>253164.56</v>
      </c>
      <c r="L79" s="33">
        <f>SUM(J79:K79)</f>
        <v>626155.84000000008</v>
      </c>
      <c r="M79" s="33">
        <f>+M74-K79</f>
        <v>44303797.280000001</v>
      </c>
      <c r="N79" s="43"/>
    </row>
    <row r="80" spans="3:15" ht="17.25" x14ac:dyDescent="0.3">
      <c r="C80" s="31" t="s">
        <v>15</v>
      </c>
      <c r="D80" s="38">
        <v>640025.56999999995</v>
      </c>
      <c r="E80" s="38">
        <v>1682239</v>
      </c>
      <c r="F80" s="33">
        <f t="shared" si="12"/>
        <v>2322264.5699999998</v>
      </c>
      <c r="G80" s="38">
        <f>+G79-E80</f>
        <v>64379444</v>
      </c>
      <c r="H80" s="31">
        <v>11.2509</v>
      </c>
      <c r="I80" s="31" t="s">
        <v>15</v>
      </c>
      <c r="J80" s="38">
        <v>334496.74</v>
      </c>
      <c r="K80" s="38">
        <v>253164.56</v>
      </c>
      <c r="L80" s="33">
        <f>SUM(J80:K80)</f>
        <v>587661.30000000005</v>
      </c>
      <c r="M80" s="33">
        <f t="shared" ref="M80:M85" si="13">+M79-K80</f>
        <v>44050632.719999999</v>
      </c>
      <c r="N80" s="43"/>
    </row>
    <row r="81" spans="2:33" ht="17.25" x14ac:dyDescent="0.3">
      <c r="C81" s="31" t="s">
        <v>16</v>
      </c>
      <c r="D81" s="38">
        <v>571535.49</v>
      </c>
      <c r="E81" s="38">
        <v>1693386</v>
      </c>
      <c r="F81" s="33">
        <f t="shared" si="12"/>
        <v>2264921.4900000002</v>
      </c>
      <c r="G81" s="38">
        <f>+G80-E81</f>
        <v>62686058</v>
      </c>
      <c r="H81" s="31">
        <v>11.0205</v>
      </c>
      <c r="I81" s="31" t="s">
        <v>16</v>
      </c>
      <c r="J81" s="38">
        <v>324796.32</v>
      </c>
      <c r="K81" s="38">
        <v>253164.56</v>
      </c>
      <c r="L81" s="33">
        <f>+J81+K81</f>
        <v>577960.88</v>
      </c>
      <c r="M81" s="33">
        <f t="shared" si="13"/>
        <v>43797468.159999996</v>
      </c>
      <c r="N81" s="43"/>
    </row>
    <row r="82" spans="2:33" ht="17.25" x14ac:dyDescent="0.3">
      <c r="C82" s="31" t="s">
        <v>17</v>
      </c>
      <c r="D82" s="38">
        <v>570560.67000000004</v>
      </c>
      <c r="E82" s="38">
        <v>1704611</v>
      </c>
      <c r="F82" s="33">
        <f t="shared" si="12"/>
        <v>2275171.67</v>
      </c>
      <c r="G82" s="38">
        <f>+G81-E82</f>
        <v>60981447</v>
      </c>
      <c r="H82" s="31"/>
      <c r="I82" s="31" t="s">
        <v>17</v>
      </c>
      <c r="J82" s="38">
        <v>346273.73</v>
      </c>
      <c r="K82" s="38">
        <v>253164.56</v>
      </c>
      <c r="L82" s="33">
        <f>+J82+K82</f>
        <v>599438.29</v>
      </c>
      <c r="M82" s="33">
        <f t="shared" si="13"/>
        <v>43544303.599999994</v>
      </c>
      <c r="N82" s="43"/>
    </row>
    <row r="83" spans="2:33" ht="17.25" x14ac:dyDescent="0.3">
      <c r="C83" s="31" t="s">
        <v>18</v>
      </c>
      <c r="D83" s="38">
        <v>528400.85</v>
      </c>
      <c r="E83" s="38">
        <v>1715919</v>
      </c>
      <c r="F83" s="38">
        <f t="shared" si="12"/>
        <v>2244319.85</v>
      </c>
      <c r="G83" s="38">
        <f>+G82-E83</f>
        <v>59265528</v>
      </c>
      <c r="H83" s="31">
        <v>10.0625</v>
      </c>
      <c r="I83" s="31" t="s">
        <v>18</v>
      </c>
      <c r="J83" s="38">
        <v>282362.12</v>
      </c>
      <c r="K83" s="38">
        <v>253164.56</v>
      </c>
      <c r="L83" s="33">
        <f t="shared" ref="L83:L90" si="14">+K83+J83</f>
        <v>535526.67999999993</v>
      </c>
      <c r="M83" s="33">
        <f t="shared" si="13"/>
        <v>43291139.039999992</v>
      </c>
      <c r="N83" s="43"/>
    </row>
    <row r="84" spans="2:33" ht="17.25" x14ac:dyDescent="0.3">
      <c r="C84" s="31" t="s">
        <v>19</v>
      </c>
      <c r="D84" s="38">
        <v>468232.56</v>
      </c>
      <c r="E84" s="38">
        <v>1727305</v>
      </c>
      <c r="F84" s="38">
        <f t="shared" si="12"/>
        <v>2195537.56</v>
      </c>
      <c r="G84" s="38">
        <f>+G83-E84</f>
        <v>57538223</v>
      </c>
      <c r="H84" s="31"/>
      <c r="I84" s="31" t="s">
        <v>19</v>
      </c>
      <c r="J84" s="38">
        <v>285408.71999999997</v>
      </c>
      <c r="K84" s="38">
        <v>253164.56</v>
      </c>
      <c r="L84" s="33">
        <f t="shared" si="14"/>
        <v>538573.28</v>
      </c>
      <c r="M84" s="33">
        <f t="shared" si="13"/>
        <v>43037974.479999989</v>
      </c>
      <c r="N84" s="43"/>
    </row>
    <row r="85" spans="2:33" ht="17.25" x14ac:dyDescent="0.3">
      <c r="C85" s="31" t="s">
        <v>20</v>
      </c>
      <c r="D85" s="38">
        <v>439290.11</v>
      </c>
      <c r="E85" s="38">
        <v>1738773</v>
      </c>
      <c r="F85" s="38">
        <f t="shared" si="12"/>
        <v>2178063.11</v>
      </c>
      <c r="G85" s="38">
        <f t="shared" ref="G85" si="15">+G84-E85</f>
        <v>55799450</v>
      </c>
      <c r="H85" s="46"/>
      <c r="I85" s="31" t="s">
        <v>20</v>
      </c>
      <c r="J85" s="32">
        <v>241861.94</v>
      </c>
      <c r="K85" s="32">
        <v>253164.56</v>
      </c>
      <c r="L85" s="33">
        <f t="shared" si="14"/>
        <v>495026.5</v>
      </c>
      <c r="M85" s="33">
        <f t="shared" si="13"/>
        <v>42784809.919999987</v>
      </c>
      <c r="N85" s="43"/>
    </row>
    <row r="86" spans="2:33" ht="17.25" x14ac:dyDescent="0.3">
      <c r="C86" s="31" t="s">
        <v>21</v>
      </c>
      <c r="D86" s="32">
        <v>429544.45</v>
      </c>
      <c r="E86" s="32">
        <v>1750323</v>
      </c>
      <c r="F86" s="32">
        <f t="shared" si="12"/>
        <v>2179867.4500000002</v>
      </c>
      <c r="G86" s="32">
        <f>+G85-E86</f>
        <v>54049127</v>
      </c>
      <c r="H86" s="31"/>
      <c r="I86" s="31" t="s">
        <v>21</v>
      </c>
      <c r="J86" s="32">
        <v>241520.08</v>
      </c>
      <c r="K86" s="32">
        <v>253164.56</v>
      </c>
      <c r="L86" s="33">
        <f t="shared" si="14"/>
        <v>494684.64</v>
      </c>
      <c r="M86" s="32">
        <f>+M85-K86</f>
        <v>42531645.359999985</v>
      </c>
      <c r="N86" s="43"/>
    </row>
    <row r="87" spans="2:33" ht="17.25" x14ac:dyDescent="0.3">
      <c r="C87" s="31" t="s">
        <v>22</v>
      </c>
      <c r="D87" s="32">
        <v>396491.32</v>
      </c>
      <c r="E87" s="32">
        <v>1761956</v>
      </c>
      <c r="F87" s="32">
        <f t="shared" si="12"/>
        <v>2158447.3199999998</v>
      </c>
      <c r="G87" s="32">
        <f>+G86-E87</f>
        <v>52287171</v>
      </c>
      <c r="H87" s="31"/>
      <c r="I87" s="31" t="s">
        <v>22</v>
      </c>
      <c r="J87" s="32">
        <v>238091.6</v>
      </c>
      <c r="K87" s="32">
        <v>253164.56</v>
      </c>
      <c r="L87" s="33">
        <f t="shared" si="14"/>
        <v>491256.16000000003</v>
      </c>
      <c r="M87" s="33">
        <f>+M86-K87</f>
        <v>42278480.799999982</v>
      </c>
      <c r="N87" s="43"/>
    </row>
    <row r="88" spans="2:33" ht="17.25" x14ac:dyDescent="0.3">
      <c r="C88" s="31" t="s">
        <v>7</v>
      </c>
      <c r="D88" s="32">
        <v>388485.98</v>
      </c>
      <c r="E88" s="32">
        <v>1773671</v>
      </c>
      <c r="F88" s="32">
        <f t="shared" si="12"/>
        <v>2162156.98</v>
      </c>
      <c r="G88" s="32">
        <f t="shared" ref="G88:G90" si="16">+G87-E88</f>
        <v>50513500</v>
      </c>
      <c r="H88" s="31"/>
      <c r="I88" s="31" t="s">
        <v>7</v>
      </c>
      <c r="J88" s="32">
        <v>221708.05</v>
      </c>
      <c r="K88" s="32">
        <v>253164.56</v>
      </c>
      <c r="L88" s="33">
        <f t="shared" si="14"/>
        <v>474872.61</v>
      </c>
      <c r="M88" s="33">
        <f t="shared" ref="M88" si="17">+M87-K88</f>
        <v>42025316.23999998</v>
      </c>
      <c r="N88" s="43"/>
    </row>
    <row r="89" spans="2:33" ht="17.25" x14ac:dyDescent="0.3">
      <c r="C89" s="31" t="s">
        <v>8</v>
      </c>
      <c r="D89" s="38">
        <v>336187.7</v>
      </c>
      <c r="E89" s="38">
        <v>1785469</v>
      </c>
      <c r="F89" s="38">
        <f t="shared" si="12"/>
        <v>2121656.7000000002</v>
      </c>
      <c r="G89" s="38">
        <f>+G88-E89</f>
        <v>48728031</v>
      </c>
      <c r="H89" s="31"/>
      <c r="I89" s="31" t="s">
        <v>8</v>
      </c>
      <c r="J89" s="32">
        <v>241319.91</v>
      </c>
      <c r="K89" s="32">
        <v>253164.56</v>
      </c>
      <c r="L89" s="33">
        <f t="shared" si="14"/>
        <v>494484.47</v>
      </c>
      <c r="M89" s="33">
        <f>+M88-K89</f>
        <v>41772151.679999977</v>
      </c>
      <c r="N89" s="43"/>
    </row>
    <row r="90" spans="2:33" ht="17.25" x14ac:dyDescent="0.3">
      <c r="C90" s="31" t="s">
        <v>9</v>
      </c>
      <c r="D90" s="38">
        <v>334450.51</v>
      </c>
      <c r="E90" s="38">
        <v>1797352</v>
      </c>
      <c r="F90" s="38">
        <f t="shared" si="12"/>
        <v>2131802.5099999998</v>
      </c>
      <c r="G90" s="38">
        <f t="shared" si="16"/>
        <v>46930679</v>
      </c>
      <c r="H90" s="31"/>
      <c r="I90" s="31" t="s">
        <v>9</v>
      </c>
      <c r="J90" s="32">
        <v>203384.91</v>
      </c>
      <c r="K90" s="32">
        <v>253164.56</v>
      </c>
      <c r="L90" s="33">
        <f t="shared" si="14"/>
        <v>456549.47</v>
      </c>
      <c r="M90" s="33">
        <f>+M89-K90</f>
        <v>41518987.119999975</v>
      </c>
      <c r="N90" s="43"/>
    </row>
    <row r="91" spans="2:33" s="4" customFormat="1" ht="17.25" x14ac:dyDescent="0.3">
      <c r="B91" s="8"/>
      <c r="C91" s="48" t="s">
        <v>4</v>
      </c>
      <c r="D91" s="49">
        <f>SUM(D79:D90)</f>
        <v>5764313.4100000011</v>
      </c>
      <c r="E91" s="49">
        <f>SUM(E79:E90)</f>
        <v>20802174</v>
      </c>
      <c r="F91" s="50"/>
      <c r="G91" s="50"/>
      <c r="H91" s="48"/>
      <c r="I91" s="48"/>
      <c r="J91" s="49">
        <f>SUM(J79:J90)</f>
        <v>3334215.4000000004</v>
      </c>
      <c r="K91" s="49">
        <f>SUM(K79:K90)</f>
        <v>3037974.72</v>
      </c>
      <c r="L91" s="48"/>
      <c r="M91" s="48"/>
      <c r="N91" s="52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7.25" x14ac:dyDescent="0.3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2:33" s="34" customFormat="1" ht="18" x14ac:dyDescent="0.25">
      <c r="C93" s="81">
        <v>2019</v>
      </c>
      <c r="D93" s="81" t="s">
        <v>10</v>
      </c>
      <c r="E93" s="81" t="s">
        <v>11</v>
      </c>
      <c r="F93" s="81" t="s">
        <v>12</v>
      </c>
      <c r="G93" s="81" t="s">
        <v>13</v>
      </c>
      <c r="H93" s="81" t="s">
        <v>6</v>
      </c>
      <c r="I93" s="81">
        <v>2019</v>
      </c>
      <c r="J93" s="81" t="s">
        <v>10</v>
      </c>
      <c r="K93" s="81" t="s">
        <v>11</v>
      </c>
      <c r="L93" s="81" t="s">
        <v>12</v>
      </c>
      <c r="M93" s="81" t="s">
        <v>13</v>
      </c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</row>
    <row r="94" spans="2:33" ht="17.25" x14ac:dyDescent="0.3">
      <c r="C94" s="31" t="s">
        <v>14</v>
      </c>
      <c r="D94" s="38">
        <v>920056.39</v>
      </c>
      <c r="E94" s="38">
        <v>1544304</v>
      </c>
      <c r="F94" s="33">
        <f t="shared" ref="F94:F102" si="18">+D94+E94</f>
        <v>2464360.39</v>
      </c>
      <c r="G94" s="38">
        <f>86951531-E94</f>
        <v>85407227</v>
      </c>
      <c r="H94" s="31">
        <v>12.2879</v>
      </c>
      <c r="I94" s="31" t="s">
        <v>14</v>
      </c>
      <c r="J94" s="38">
        <f>669917.72-K94</f>
        <v>416753.16</v>
      </c>
      <c r="K94" s="38">
        <v>253164.56</v>
      </c>
      <c r="L94" s="33">
        <f>+K94+J94</f>
        <v>669917.72</v>
      </c>
      <c r="M94" s="33">
        <v>47341772</v>
      </c>
    </row>
    <row r="95" spans="2:33" ht="17.25" x14ac:dyDescent="0.3">
      <c r="C95" s="31" t="s">
        <v>15</v>
      </c>
      <c r="D95" s="38">
        <v>936483.12</v>
      </c>
      <c r="E95" s="38">
        <v>1554468</v>
      </c>
      <c r="F95" s="33">
        <f t="shared" si="18"/>
        <v>2490951.12</v>
      </c>
      <c r="G95" s="38">
        <f t="shared" ref="G95:G100" si="19">+G94-E95</f>
        <v>83852759</v>
      </c>
      <c r="H95" s="31">
        <v>12.3355</v>
      </c>
      <c r="I95" s="31" t="s">
        <v>15</v>
      </c>
      <c r="J95" s="38">
        <f>683235.1-K95</f>
        <v>430070.54</v>
      </c>
      <c r="K95" s="38">
        <v>253164.56</v>
      </c>
      <c r="L95" s="33">
        <f t="shared" ref="L95:L100" si="20">+K95+J95</f>
        <v>683235.1</v>
      </c>
      <c r="M95" s="33">
        <f t="shared" ref="M95:M100" si="21">+M94-K95</f>
        <v>47088607.439999998</v>
      </c>
    </row>
    <row r="96" spans="2:33" ht="17.25" x14ac:dyDescent="0.3">
      <c r="C96" s="31" t="s">
        <v>16</v>
      </c>
      <c r="D96" s="38">
        <v>829573.99</v>
      </c>
      <c r="E96" s="38">
        <v>1564705</v>
      </c>
      <c r="F96" s="33">
        <f t="shared" si="18"/>
        <v>2394278.9900000002</v>
      </c>
      <c r="G96" s="38">
        <f t="shared" si="19"/>
        <v>82288054</v>
      </c>
      <c r="H96" s="31">
        <v>12.2812</v>
      </c>
      <c r="I96" s="31" t="s">
        <v>16</v>
      </c>
      <c r="J96" s="38">
        <v>384187</v>
      </c>
      <c r="K96" s="38">
        <v>253164.56</v>
      </c>
      <c r="L96" s="33">
        <f t="shared" si="20"/>
        <v>637351.56000000006</v>
      </c>
      <c r="M96" s="33">
        <f t="shared" si="21"/>
        <v>46835442.879999995</v>
      </c>
    </row>
    <row r="97" spans="2:43" ht="17.25" x14ac:dyDescent="0.3">
      <c r="C97" s="31" t="s">
        <v>17</v>
      </c>
      <c r="D97" s="38">
        <v>812295.54</v>
      </c>
      <c r="E97" s="38">
        <v>1575014</v>
      </c>
      <c r="F97" s="33">
        <f t="shared" si="18"/>
        <v>2387309.54</v>
      </c>
      <c r="G97" s="38">
        <f t="shared" si="19"/>
        <v>80713040</v>
      </c>
      <c r="H97" s="31">
        <v>12.254099999999999</v>
      </c>
      <c r="I97" s="31" t="s">
        <v>17</v>
      </c>
      <c r="J97" s="38">
        <v>421905.64</v>
      </c>
      <c r="K97" s="38">
        <v>253164.56</v>
      </c>
      <c r="L97" s="33">
        <f t="shared" si="20"/>
        <v>675070.2</v>
      </c>
      <c r="M97" s="33">
        <f t="shared" si="21"/>
        <v>46582278.319999993</v>
      </c>
    </row>
    <row r="98" spans="2:43" ht="17.25" x14ac:dyDescent="0.3">
      <c r="C98" s="31" t="s">
        <v>18</v>
      </c>
      <c r="D98" s="38">
        <v>824077.88</v>
      </c>
      <c r="E98" s="38">
        <v>1585398</v>
      </c>
      <c r="F98" s="38">
        <f t="shared" si="18"/>
        <v>2409475.88</v>
      </c>
      <c r="G98" s="38">
        <f t="shared" si="19"/>
        <v>79127642</v>
      </c>
      <c r="H98" s="31">
        <v>12.252000000000001</v>
      </c>
      <c r="I98" s="31" t="s">
        <v>18</v>
      </c>
      <c r="J98" s="38">
        <v>432594.09</v>
      </c>
      <c r="K98" s="38">
        <v>253164.56</v>
      </c>
      <c r="L98" s="33">
        <f t="shared" si="20"/>
        <v>685758.65</v>
      </c>
      <c r="M98" s="33">
        <f t="shared" si="21"/>
        <v>46329113.75999999</v>
      </c>
    </row>
    <row r="99" spans="2:43" ht="17.25" x14ac:dyDescent="0.3">
      <c r="C99" s="31" t="s">
        <v>19</v>
      </c>
      <c r="D99" s="38">
        <v>835297.73</v>
      </c>
      <c r="E99" s="38">
        <v>1595855</v>
      </c>
      <c r="F99" s="38">
        <f t="shared" si="18"/>
        <v>2431152.73</v>
      </c>
      <c r="G99" s="38">
        <f t="shared" si="19"/>
        <v>77531787</v>
      </c>
      <c r="H99" s="31">
        <v>12.259</v>
      </c>
      <c r="I99" s="31" t="s">
        <v>19</v>
      </c>
      <c r="J99" s="38">
        <v>390131.68</v>
      </c>
      <c r="K99" s="38">
        <v>253164.56</v>
      </c>
      <c r="L99" s="33">
        <f t="shared" si="20"/>
        <v>643296.24</v>
      </c>
      <c r="M99" s="33">
        <f t="shared" si="21"/>
        <v>46075949.199999988</v>
      </c>
    </row>
    <row r="100" spans="2:43" ht="17.25" x14ac:dyDescent="0.3">
      <c r="C100" s="31" t="s">
        <v>20</v>
      </c>
      <c r="D100" s="38">
        <v>790657.74</v>
      </c>
      <c r="E100" s="38">
        <v>1606386</v>
      </c>
      <c r="F100" s="38">
        <f t="shared" si="18"/>
        <v>2397043.7400000002</v>
      </c>
      <c r="G100" s="38">
        <f t="shared" si="19"/>
        <v>75925401</v>
      </c>
      <c r="H100" s="46">
        <v>12.237399999999999</v>
      </c>
      <c r="I100" s="31" t="s">
        <v>20</v>
      </c>
      <c r="J100" s="38">
        <v>413681.39</v>
      </c>
      <c r="K100" s="38">
        <v>253164.56</v>
      </c>
      <c r="L100" s="33">
        <f t="shared" si="20"/>
        <v>666845.94999999995</v>
      </c>
      <c r="M100" s="33">
        <f t="shared" si="21"/>
        <v>45822784.639999986</v>
      </c>
    </row>
    <row r="101" spans="2:43" ht="17.25" x14ac:dyDescent="0.3">
      <c r="C101" s="31" t="s">
        <v>21</v>
      </c>
      <c r="D101" s="38">
        <v>849700.57</v>
      </c>
      <c r="E101" s="38">
        <v>1616993</v>
      </c>
      <c r="F101" s="38">
        <f t="shared" si="18"/>
        <v>2466693.5699999998</v>
      </c>
      <c r="G101" s="38">
        <f>+G100-E101</f>
        <v>74308408</v>
      </c>
      <c r="H101" s="31">
        <v>12.208600000000001</v>
      </c>
      <c r="I101" s="31" t="s">
        <v>21</v>
      </c>
      <c r="J101" s="32">
        <v>400575.95</v>
      </c>
      <c r="K101" s="38">
        <v>253164.56</v>
      </c>
      <c r="L101" s="33">
        <f>+J101+K101</f>
        <v>653740.51</v>
      </c>
      <c r="M101" s="38">
        <f>+M100-K101</f>
        <v>45569620.079999983</v>
      </c>
    </row>
    <row r="102" spans="2:43" ht="17.25" x14ac:dyDescent="0.3">
      <c r="C102" s="31" t="s">
        <v>22</v>
      </c>
      <c r="D102" s="38">
        <v>718231</v>
      </c>
      <c r="E102" s="38">
        <v>1627674</v>
      </c>
      <c r="F102" s="38">
        <f t="shared" si="18"/>
        <v>2345905</v>
      </c>
      <c r="G102" s="38">
        <f>+G101-E102</f>
        <v>72680734</v>
      </c>
      <c r="H102" s="31">
        <v>11.75</v>
      </c>
      <c r="I102" s="31" t="s">
        <v>22</v>
      </c>
      <c r="J102" s="32">
        <v>400575.95</v>
      </c>
      <c r="K102" s="38">
        <v>253164.56</v>
      </c>
      <c r="L102" s="33">
        <f t="shared" ref="L102:L104" si="22">+J102+K102</f>
        <v>653740.51</v>
      </c>
      <c r="M102" s="33">
        <f>+M101-K102</f>
        <v>45316455.519999981</v>
      </c>
    </row>
    <row r="103" spans="2:43" ht="17.25" x14ac:dyDescent="0.3">
      <c r="C103" s="31" t="s">
        <v>7</v>
      </c>
      <c r="D103" s="38">
        <v>716514.95</v>
      </c>
      <c r="E103" s="38">
        <v>1638433</v>
      </c>
      <c r="F103" s="38">
        <f>+D103+E103</f>
        <v>2354947.9500000002</v>
      </c>
      <c r="G103" s="38">
        <v>71042301</v>
      </c>
      <c r="H103" s="31">
        <v>11.8301</v>
      </c>
      <c r="I103" s="31" t="s">
        <v>7</v>
      </c>
      <c r="J103" s="32">
        <v>378864.46</v>
      </c>
      <c r="K103" s="32">
        <v>253164.56</v>
      </c>
      <c r="L103" s="33">
        <f t="shared" si="22"/>
        <v>632029.02</v>
      </c>
      <c r="M103" s="33">
        <f t="shared" ref="M103" si="23">+M102-K103</f>
        <v>45063290.959999979</v>
      </c>
    </row>
    <row r="104" spans="2:43" ht="17.25" x14ac:dyDescent="0.3">
      <c r="C104" s="31" t="s">
        <v>8</v>
      </c>
      <c r="D104" s="38">
        <v>762620.53</v>
      </c>
      <c r="E104" s="38">
        <v>1649268</v>
      </c>
      <c r="F104" s="38">
        <f>+D104+E104</f>
        <v>2411888.5300000003</v>
      </c>
      <c r="G104" s="38">
        <f>+G103-E104</f>
        <v>69393033</v>
      </c>
      <c r="H104" s="31">
        <v>11.710599999999999</v>
      </c>
      <c r="I104" s="31" t="s">
        <v>8</v>
      </c>
      <c r="J104" s="32">
        <v>381972.1</v>
      </c>
      <c r="K104" s="32">
        <v>253164.56</v>
      </c>
      <c r="L104" s="33">
        <f t="shared" si="22"/>
        <v>635136.65999999992</v>
      </c>
      <c r="M104" s="33">
        <f>+M103-K104</f>
        <v>44810126.399999976</v>
      </c>
    </row>
    <row r="105" spans="2:43" ht="17.25" x14ac:dyDescent="0.3">
      <c r="C105" s="31" t="s">
        <v>9</v>
      </c>
      <c r="D105" s="38">
        <v>621956.67000000004</v>
      </c>
      <c r="E105" s="38">
        <v>1660180</v>
      </c>
      <c r="F105" s="38">
        <f>+D105+E105</f>
        <v>2282136.67</v>
      </c>
      <c r="G105" s="38">
        <f>+G104-E105</f>
        <v>67732853</v>
      </c>
      <c r="H105" s="31">
        <v>11.5236</v>
      </c>
      <c r="I105" s="31" t="s">
        <v>9</v>
      </c>
      <c r="J105" s="32">
        <v>371973.84</v>
      </c>
      <c r="K105" s="31">
        <v>253164.56</v>
      </c>
      <c r="L105" s="33">
        <f>+J105+K105</f>
        <v>625138.4</v>
      </c>
      <c r="M105" s="33">
        <f>+M104-K105</f>
        <v>44556961.839999974</v>
      </c>
    </row>
    <row r="106" spans="2:43" s="5" customFormat="1" ht="17.25" x14ac:dyDescent="0.3">
      <c r="B106" s="9"/>
      <c r="C106" s="48" t="s">
        <v>4</v>
      </c>
      <c r="D106" s="49">
        <f>SUM(D94:D105)</f>
        <v>9617466.1100000013</v>
      </c>
      <c r="E106" s="49">
        <f>SUM(E94:E105)</f>
        <v>19218678</v>
      </c>
      <c r="F106" s="48"/>
      <c r="G106" s="48"/>
      <c r="H106" s="48"/>
      <c r="I106" s="48"/>
      <c r="J106" s="49">
        <f>SUM(J94:J105)</f>
        <v>4823285.8</v>
      </c>
      <c r="K106" s="49">
        <f>SUM(K94:K105)</f>
        <v>3037974.72</v>
      </c>
      <c r="L106" s="48"/>
      <c r="M106" s="4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ht="17.25" x14ac:dyDescent="0.3">
      <c r="C107" s="21"/>
      <c r="D107" s="23"/>
      <c r="E107" s="23"/>
      <c r="F107" s="23"/>
      <c r="G107" s="21"/>
      <c r="H107" s="21"/>
      <c r="I107" s="21"/>
      <c r="J107" s="21"/>
      <c r="K107" s="21"/>
      <c r="L107" s="21"/>
      <c r="M107" s="21"/>
    </row>
    <row r="108" spans="2:43" s="34" customFormat="1" ht="18" x14ac:dyDescent="0.25">
      <c r="C108" s="81">
        <v>2018</v>
      </c>
      <c r="D108" s="81" t="s">
        <v>10</v>
      </c>
      <c r="E108" s="81" t="s">
        <v>11</v>
      </c>
      <c r="F108" s="81" t="s">
        <v>12</v>
      </c>
      <c r="G108" s="81" t="s">
        <v>13</v>
      </c>
      <c r="H108" s="81" t="s">
        <v>6</v>
      </c>
      <c r="I108" s="81">
        <v>2018</v>
      </c>
      <c r="J108" s="81" t="s">
        <v>10</v>
      </c>
      <c r="K108" s="81" t="s">
        <v>11</v>
      </c>
      <c r="L108" s="81" t="s">
        <v>12</v>
      </c>
      <c r="M108" s="81" t="s">
        <v>13</v>
      </c>
    </row>
    <row r="109" spans="2:43" ht="17.25" x14ac:dyDescent="0.3">
      <c r="C109" s="31" t="s">
        <v>7</v>
      </c>
      <c r="D109" s="38">
        <v>990896.35</v>
      </c>
      <c r="E109" s="38">
        <v>1514241</v>
      </c>
      <c r="F109" s="38">
        <f>+D109+E109</f>
        <v>2505137.35</v>
      </c>
      <c r="G109" s="38">
        <v>90009933</v>
      </c>
      <c r="H109" s="31"/>
      <c r="I109" s="31" t="s">
        <v>7</v>
      </c>
      <c r="J109" s="32">
        <v>430345.99</v>
      </c>
      <c r="K109" s="32">
        <v>253164.56</v>
      </c>
      <c r="L109" s="33">
        <f>+J109+K109</f>
        <v>683510.55</v>
      </c>
      <c r="M109" s="38">
        <v>48101265.479999997</v>
      </c>
      <c r="N109" s="2">
        <f>+M109+K109</f>
        <v>48354430.039999999</v>
      </c>
    </row>
    <row r="110" spans="2:43" ht="17.25" x14ac:dyDescent="0.3">
      <c r="C110" s="31" t="s">
        <v>8</v>
      </c>
      <c r="D110" s="38">
        <v>1012095.16</v>
      </c>
      <c r="E110" s="38">
        <v>1524191</v>
      </c>
      <c r="F110" s="38">
        <f>+D110+E110</f>
        <v>2536286.16</v>
      </c>
      <c r="G110" s="38">
        <f>+G109-E110</f>
        <v>88485742</v>
      </c>
      <c r="H110" s="31"/>
      <c r="I110" s="31" t="s">
        <v>8</v>
      </c>
      <c r="J110" s="38">
        <v>409332.53</v>
      </c>
      <c r="K110" s="32">
        <v>253164.56</v>
      </c>
      <c r="L110" s="33">
        <f>+J109+K109</f>
        <v>683510.55</v>
      </c>
      <c r="M110" s="38">
        <f>+M109-K110</f>
        <v>47848100.919999994</v>
      </c>
    </row>
    <row r="111" spans="2:43" ht="17.25" x14ac:dyDescent="0.3">
      <c r="C111" s="31" t="s">
        <v>9</v>
      </c>
      <c r="D111" s="31">
        <v>801919.96</v>
      </c>
      <c r="E111" s="38">
        <v>1534211</v>
      </c>
      <c r="F111" s="38">
        <f>+D111+E111</f>
        <v>2336130.96</v>
      </c>
      <c r="G111" s="38">
        <f>+G110-E111</f>
        <v>86951531</v>
      </c>
      <c r="H111" s="31"/>
      <c r="I111" s="31" t="s">
        <v>9</v>
      </c>
      <c r="J111" s="32">
        <v>416753.16</v>
      </c>
      <c r="K111" s="32">
        <v>253164.56</v>
      </c>
      <c r="L111" s="33">
        <f>+J111+K111</f>
        <v>669917.72</v>
      </c>
      <c r="M111" s="33">
        <v>47594936.560000002</v>
      </c>
    </row>
    <row r="112" spans="2:43" s="6" customFormat="1" ht="17.25" x14ac:dyDescent="0.3">
      <c r="B112" s="8"/>
      <c r="C112" s="48" t="s">
        <v>4</v>
      </c>
      <c r="D112" s="49">
        <f>SUM(D109:D111)</f>
        <v>2804911.4699999997</v>
      </c>
      <c r="E112" s="49">
        <f>SUM(E109:E111)</f>
        <v>4572643</v>
      </c>
      <c r="F112" s="48"/>
      <c r="G112" s="48"/>
      <c r="H112" s="48"/>
      <c r="I112" s="48" t="s">
        <v>4</v>
      </c>
      <c r="J112" s="49">
        <f>SUM(J109:J111)</f>
        <v>1256431.68</v>
      </c>
      <c r="K112" s="49">
        <f>SUM(K109:K111)</f>
        <v>759493.67999999993</v>
      </c>
      <c r="L112" s="48"/>
      <c r="M112" s="4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3:13" ht="17.25" x14ac:dyDescent="0.3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3:13" ht="18.75" x14ac:dyDescent="0.3">
      <c r="C114" s="81" t="s">
        <v>5</v>
      </c>
      <c r="D114" s="81" t="s">
        <v>10</v>
      </c>
      <c r="E114" s="81" t="s">
        <v>11</v>
      </c>
      <c r="F114" s="81" t="s">
        <v>23</v>
      </c>
      <c r="G114" s="81"/>
      <c r="H114" s="81"/>
      <c r="I114" s="81" t="s">
        <v>1</v>
      </c>
      <c r="J114" s="81" t="s">
        <v>10</v>
      </c>
      <c r="K114" s="81" t="s">
        <v>11</v>
      </c>
      <c r="L114" s="81" t="s">
        <v>23</v>
      </c>
      <c r="M114" s="21"/>
    </row>
    <row r="115" spans="3:13" ht="18.75" x14ac:dyDescent="0.3">
      <c r="C115" s="81" t="s">
        <v>25</v>
      </c>
      <c r="D115" s="81">
        <f>+D112+D106+D91+D72</f>
        <v>21273396.660000004</v>
      </c>
      <c r="E115" s="81">
        <f>+E112+E106+E91+E72</f>
        <v>67120385</v>
      </c>
      <c r="F115" s="81">
        <f>+D115+E115</f>
        <v>88393781.659999996</v>
      </c>
      <c r="G115" s="81"/>
      <c r="H115" s="81"/>
      <c r="I115" s="81" t="s">
        <v>24</v>
      </c>
      <c r="J115" s="81">
        <f>+J112+J106+J91+J72</f>
        <v>12065061.399999999</v>
      </c>
      <c r="K115" s="81">
        <f>+K112+K106+K91+K72</f>
        <v>9873417.8400000017</v>
      </c>
      <c r="L115" s="81">
        <f>+J115+K115</f>
        <v>21938479.240000002</v>
      </c>
      <c r="M115" s="21"/>
    </row>
    <row r="121" spans="3:13" x14ac:dyDescent="0.25">
      <c r="G121" s="2"/>
    </row>
    <row r="122" spans="3:13" x14ac:dyDescent="0.25">
      <c r="G122" s="2"/>
    </row>
    <row r="123" spans="3:13" x14ac:dyDescent="0.25">
      <c r="G123" s="2"/>
    </row>
    <row r="126" spans="3:13" x14ac:dyDescent="0.25">
      <c r="G126" s="3"/>
      <c r="H126" s="2"/>
    </row>
    <row r="127" spans="3:13" x14ac:dyDescent="0.25">
      <c r="G127" s="3"/>
    </row>
    <row r="128" spans="3:13" x14ac:dyDescent="0.25">
      <c r="G128" s="2"/>
    </row>
    <row r="130" spans="7:7" x14ac:dyDescent="0.25">
      <c r="G130" s="2"/>
    </row>
    <row r="132" spans="7:7" x14ac:dyDescent="0.25">
      <c r="G132" s="2"/>
    </row>
  </sheetData>
  <mergeCells count="5">
    <mergeCell ref="A1:A3"/>
    <mergeCell ref="B3:N3"/>
    <mergeCell ref="B2:N2"/>
    <mergeCell ref="B1:N1"/>
    <mergeCell ref="B4:N4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2024-10-25T18:45:59Z</dcterms:modified>
</cp:coreProperties>
</file>