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28800" windowHeight="12915"/>
  </bookViews>
  <sheets>
    <sheet name="Estado de la Deuda Publica" sheetId="1" r:id="rId1"/>
  </sheets>
  <definedNames>
    <definedName name="_xlnm.Print_Area" localSheetId="0">'Estado de la Deuda Publica'!$B$1:$N$72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D44" i="1"/>
  <c r="F37" i="1"/>
  <c r="F36" i="1"/>
  <c r="F35" i="1"/>
  <c r="F34" i="1"/>
  <c r="F33" i="1"/>
  <c r="G32" i="1"/>
  <c r="G33" i="1" s="1"/>
  <c r="G34" i="1" s="1"/>
  <c r="G35" i="1" s="1"/>
  <c r="G36" i="1" s="1"/>
  <c r="G37" i="1" s="1"/>
  <c r="F32" i="1"/>
  <c r="F44" i="1" s="1"/>
  <c r="H25" i="1"/>
  <c r="F18" i="1"/>
  <c r="F17" i="1"/>
  <c r="G14" i="1"/>
  <c r="G15" i="1" s="1"/>
  <c r="G16" i="1" s="1"/>
  <c r="G17" i="1" s="1"/>
  <c r="G18" i="1" s="1"/>
  <c r="G44" i="1" l="1"/>
  <c r="G6" i="1"/>
  <c r="J58" i="1" l="1"/>
  <c r="J57" i="1"/>
  <c r="L56" i="1" l="1"/>
  <c r="D57" i="1"/>
  <c r="F56" i="1"/>
  <c r="E57" i="1"/>
  <c r="K57" i="1" l="1"/>
  <c r="L55" i="1"/>
  <c r="F55" i="1"/>
  <c r="F54" i="1" l="1"/>
  <c r="L54" i="1"/>
  <c r="L53" i="1" l="1"/>
  <c r="F53" i="1" l="1"/>
  <c r="L52" i="1" l="1"/>
  <c r="F52" i="1"/>
  <c r="L51" i="1" l="1"/>
  <c r="F51" i="1"/>
  <c r="L50" i="1" l="1"/>
  <c r="F50" i="1" l="1"/>
  <c r="L49" i="1" l="1"/>
  <c r="F49" i="1" l="1"/>
  <c r="L48" i="1" l="1"/>
  <c r="L57" i="1" s="1"/>
  <c r="F48" i="1"/>
  <c r="F57" i="1" s="1"/>
  <c r="L71" i="1" l="1"/>
  <c r="F71" i="1"/>
  <c r="L70" i="1" l="1"/>
  <c r="N109" i="1" l="1"/>
  <c r="F65" i="1" l="1"/>
  <c r="L90" i="1" l="1"/>
  <c r="L89" i="1"/>
  <c r="F90" i="1"/>
  <c r="K72" i="1"/>
  <c r="J72" i="1"/>
  <c r="E72" i="1"/>
  <c r="D72" i="1"/>
  <c r="F70" i="1"/>
  <c r="L69" i="1"/>
  <c r="F69" i="1"/>
  <c r="L68" i="1"/>
  <c r="F68" i="1"/>
  <c r="L67" i="1"/>
  <c r="F67" i="1"/>
  <c r="L66" i="1"/>
  <c r="F66" i="1"/>
  <c r="L65" i="1"/>
  <c r="L64" i="1"/>
  <c r="F64" i="1"/>
  <c r="L63" i="1"/>
  <c r="F63" i="1"/>
  <c r="L62" i="1"/>
  <c r="F62" i="1"/>
  <c r="L61" i="1"/>
  <c r="F61" i="1"/>
  <c r="M60" i="1"/>
  <c r="L60" i="1"/>
  <c r="F60" i="1"/>
  <c r="M61" i="1" l="1"/>
  <c r="M62" i="1" s="1"/>
  <c r="M63" i="1" s="1"/>
  <c r="M64" i="1" s="1"/>
  <c r="M65" i="1" s="1"/>
  <c r="M66" i="1" s="1"/>
  <c r="M67" i="1" s="1"/>
  <c r="M68" i="1" s="1"/>
  <c r="L72" i="1"/>
  <c r="F72" i="1"/>
  <c r="F89" i="1"/>
  <c r="F88" i="1"/>
  <c r="F87" i="1"/>
  <c r="L88" i="1"/>
  <c r="L87" i="1"/>
  <c r="K112" i="1" l="1"/>
  <c r="J112" i="1"/>
  <c r="E112" i="1"/>
  <c r="D112" i="1"/>
  <c r="F111" i="1"/>
  <c r="G110" i="1"/>
  <c r="G111" i="1" s="1"/>
  <c r="M110" i="1"/>
  <c r="L109" i="1"/>
  <c r="L110" i="1"/>
  <c r="F110" i="1"/>
  <c r="L111" i="1"/>
  <c r="F109" i="1"/>
  <c r="K106" i="1"/>
  <c r="E106" i="1"/>
  <c r="D106" i="1"/>
  <c r="L105" i="1"/>
  <c r="F105" i="1"/>
  <c r="L104" i="1"/>
  <c r="G104" i="1"/>
  <c r="G105" i="1" s="1"/>
  <c r="F104" i="1"/>
  <c r="L103" i="1"/>
  <c r="F103" i="1"/>
  <c r="L102" i="1"/>
  <c r="F102" i="1"/>
  <c r="L101" i="1"/>
  <c r="F101" i="1"/>
  <c r="L100" i="1"/>
  <c r="F100" i="1"/>
  <c r="L99" i="1"/>
  <c r="F99" i="1"/>
  <c r="L98" i="1"/>
  <c r="F98" i="1"/>
  <c r="L97" i="1"/>
  <c r="F97" i="1"/>
  <c r="L96" i="1"/>
  <c r="F96" i="1"/>
  <c r="M95" i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J95" i="1"/>
  <c r="L95" i="1" s="1"/>
  <c r="F95" i="1"/>
  <c r="J94" i="1"/>
  <c r="L94" i="1" s="1"/>
  <c r="G94" i="1"/>
  <c r="G95" i="1" s="1"/>
  <c r="G96" i="1" s="1"/>
  <c r="G97" i="1" s="1"/>
  <c r="G98" i="1" s="1"/>
  <c r="G99" i="1" s="1"/>
  <c r="G100" i="1" s="1"/>
  <c r="G101" i="1" s="1"/>
  <c r="G102" i="1" s="1"/>
  <c r="F94" i="1"/>
  <c r="K91" i="1"/>
  <c r="J91" i="1"/>
  <c r="E91" i="1"/>
  <c r="D91" i="1"/>
  <c r="D115" i="1" l="1"/>
  <c r="E115" i="1"/>
  <c r="K115" i="1"/>
  <c r="J106" i="1"/>
  <c r="L86" i="1"/>
  <c r="F115" i="1" l="1"/>
  <c r="J115" i="1"/>
  <c r="L115" i="1" s="1"/>
  <c r="L85" i="1"/>
  <c r="F86" i="1" l="1"/>
  <c r="F85" i="1" l="1"/>
  <c r="L84" i="1" l="1"/>
  <c r="F84" i="1" l="1"/>
  <c r="L83" i="1" l="1"/>
  <c r="F83" i="1" l="1"/>
  <c r="L82" i="1" l="1"/>
  <c r="L81" i="1"/>
  <c r="M79" i="1"/>
  <c r="G79" i="1"/>
  <c r="F82" i="1"/>
  <c r="G80" i="1" l="1"/>
  <c r="G81" i="1" s="1"/>
  <c r="G82" i="1" s="1"/>
  <c r="G83" i="1" s="1"/>
  <c r="G84" i="1" s="1"/>
  <c r="F81" i="1" l="1"/>
  <c r="L80" i="1" l="1"/>
  <c r="L79" i="1"/>
  <c r="F80" i="1" l="1"/>
  <c r="F79" i="1" l="1"/>
  <c r="M80" i="1"/>
  <c r="M81" i="1" s="1"/>
  <c r="M82" i="1" s="1"/>
  <c r="M83" i="1" s="1"/>
  <c r="M84" i="1" s="1"/>
  <c r="M85" i="1" l="1"/>
  <c r="M86" i="1" s="1"/>
  <c r="M87" i="1" s="1"/>
  <c r="M88" i="1" s="1"/>
  <c r="G85" i="1"/>
  <c r="G86" i="1" s="1"/>
  <c r="M89" i="1" l="1"/>
  <c r="M90" i="1" s="1"/>
  <c r="G87" i="1"/>
  <c r="G88" i="1" s="1"/>
  <c r="G89" i="1" s="1"/>
  <c r="G90" i="1" l="1"/>
  <c r="G58" i="1" s="1"/>
  <c r="G60" i="1" l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48" i="1" s="1"/>
  <c r="G49" i="1" s="1"/>
  <c r="G50" i="1" s="1"/>
  <c r="G51" i="1" s="1"/>
  <c r="G52" i="1" s="1"/>
  <c r="G53" i="1" l="1"/>
  <c r="G54" i="1" s="1"/>
  <c r="M69" i="1"/>
  <c r="M70" i="1" s="1"/>
  <c r="M71" i="1" s="1"/>
  <c r="M48" i="1" s="1"/>
  <c r="M49" i="1" s="1"/>
  <c r="M50" i="1" s="1"/>
  <c r="M51" i="1" s="1"/>
  <c r="M52" i="1" s="1"/>
  <c r="M53" i="1" s="1"/>
  <c r="M54" i="1" s="1"/>
  <c r="M55" i="1" s="1"/>
  <c r="M56" i="1" s="1"/>
  <c r="G55" i="1" l="1"/>
  <c r="G56" i="1" l="1"/>
</calcChain>
</file>

<file path=xl/sharedStrings.xml><?xml version="1.0" encoding="utf-8"?>
<sst xmlns="http://schemas.openxmlformats.org/spreadsheetml/2006/main" count="228" uniqueCount="44">
  <si>
    <t>Mensual</t>
  </si>
  <si>
    <t>BANOBRAS</t>
  </si>
  <si>
    <t>Compra de Luminarias</t>
  </si>
  <si>
    <t>35.2% Participaciones</t>
  </si>
  <si>
    <t>TOTAL</t>
  </si>
  <si>
    <t>BANSI</t>
  </si>
  <si>
    <t>TASA</t>
  </si>
  <si>
    <t>OCTUBRE</t>
  </si>
  <si>
    <t>NOVIEMBRE</t>
  </si>
  <si>
    <t>DICIEMBRE</t>
  </si>
  <si>
    <t>INTERES</t>
  </si>
  <si>
    <t>AMORTIZACION</t>
  </si>
  <si>
    <t>PAGO</t>
  </si>
  <si>
    <t>SALDO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</si>
  <si>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</si>
  <si>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</si>
  <si>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</si>
  <si>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</si>
  <si>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</si>
  <si>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</si>
  <si>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</si>
  <si>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</si>
  <si>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</si>
  <si>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 PAGO</t>
  </si>
  <si>
    <t>DE OCT 2018 A AGO 2020</t>
  </si>
  <si>
    <t>DE OCT 2018 A FEB 2021</t>
  </si>
  <si>
    <t>•	Presidente Municipal
•	Síndico Municipal
•	Tesorero Municipal
•	Secretario General</t>
  </si>
  <si>
    <t>https://elsalto.gob.mx/portal-api/public/transparencia/docs/1558465454770.PDF</t>
  </si>
  <si>
    <t>MUNICIPIO</t>
  </si>
  <si>
    <t xml:space="preserve">INSTITUCIÓN CREDITICIA </t>
  </si>
  <si>
    <t>FECHA DE CONTRATACIÓN</t>
  </si>
  <si>
    <t>MONTO DEL CRÉDITO</t>
  </si>
  <si>
    <t>MONTO TOTAL AMORTIZABLE</t>
  </si>
  <si>
    <t>PLAZO DE VENCIMIENTO</t>
  </si>
  <si>
    <t>RESPONSABLE DE LA AUTORIZACIÓN: AYUNTAMIENTO</t>
  </si>
  <si>
    <t>TASA DE INTERÉS</t>
  </si>
  <si>
    <t>OBJETO DE APLICACIÓN</t>
  </si>
  <si>
    <t>AVANCE DE APLICACIÓN</t>
  </si>
  <si>
    <t>PERIODICIDAD DE LOS PAGOS</t>
  </si>
  <si>
    <t>SALDO ACTUAL</t>
  </si>
  <si>
    <t>INSTRUMENTO JURÍDICO INTEGRO</t>
  </si>
  <si>
    <t>GARANTÍAS</t>
  </si>
  <si>
    <t>GOBIERNO MUNICIPAL DE EL SALTO, JALISCO</t>
  </si>
  <si>
    <t>ESTADO DE LA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</si>
</sst>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20"/>
      <color rgb="FFF79646"/>
      <name val="Century Gothic"/>
      <family val="2"/>
    </font>
    <font>
      <sz val="12"/>
      <name val="Century Gothic"/>
      <family val="2"/>
    </font>
    <font>
      <u/>
      <sz val="12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/>
      <right/>
      <top/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/>
      <right style="thin">
        <color rgb="FFE26B0A"/>
      </right>
      <top style="thin">
        <color rgb="FFE26B0A"/>
      </top>
      <bottom style="thin">
        <color rgb="FFE26B0A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44" fontId="0" fillId="0" borderId="0" xfId="0" applyNumberFormat="1"/>
    <xf numFmtId="44" fontId="0" fillId="0" borderId="0" xfId="1" applyFont="1"/>
    <xf numFmtId="0" fontId="3" fillId="2" borderId="0" xfId="0" applyFont="1" applyFill="1"/>
    <xf numFmtId="0" fontId="4" fillId="2" borderId="0" xfId="0" applyFont="1" applyFill="1"/>
    <xf numFmtId="0" fontId="3" fillId="3" borderId="0" xfId="0" applyFont="1" applyFill="1"/>
    <xf numFmtId="44" fontId="2" fillId="0" borderId="0" xfId="0" applyNumberFormat="1" applyFont="1"/>
    <xf numFmtId="0" fontId="3" fillId="7" borderId="0" xfId="0" applyFont="1" applyFill="1"/>
    <xf numFmtId="0" fontId="4" fillId="7" borderId="0" xfId="0" applyFont="1" applyFill="1"/>
    <xf numFmtId="0" fontId="0" fillId="7" borderId="0" xfId="0" applyFill="1"/>
    <xf numFmtId="0" fontId="3" fillId="0" borderId="0" xfId="0" applyFont="1" applyAlignment="1">
      <alignment horizontal="center"/>
    </xf>
    <xf numFmtId="44" fontId="3" fillId="0" borderId="0" xfId="0" applyNumberFormat="1" applyFont="1"/>
    <xf numFmtId="0" fontId="2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7" fillId="8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/>
    <xf numFmtId="0" fontId="7" fillId="8" borderId="5" xfId="0" applyFont="1" applyFill="1" applyBorder="1" applyAlignment="1">
      <alignment horizontal="center" vertical="center" wrapText="1"/>
    </xf>
    <xf numFmtId="10" fontId="11" fillId="0" borderId="3" xfId="0" applyNumberFormat="1" applyFont="1" applyBorder="1" applyAlignment="1">
      <alignment horizontal="center" vertical="center"/>
    </xf>
    <xf numFmtId="0" fontId="11" fillId="8" borderId="0" xfId="0" applyFont="1" applyFill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44" fontId="11" fillId="0" borderId="3" xfId="1" applyFont="1" applyBorder="1" applyAlignment="1">
      <alignment horizontal="center" vertical="center" wrapText="1"/>
    </xf>
    <xf numFmtId="44" fontId="11" fillId="0" borderId="3" xfId="1" applyFont="1" applyFill="1" applyBorder="1" applyAlignment="1">
      <alignment vertical="center"/>
    </xf>
    <xf numFmtId="164" fontId="11" fillId="0" borderId="3" xfId="0" applyNumberFormat="1" applyFont="1" applyBorder="1" applyAlignment="1">
      <alignment horizontal="center" vertical="center" wrapText="1"/>
    </xf>
    <xf numFmtId="14" fontId="11" fillId="0" borderId="3" xfId="1" applyNumberFormat="1" applyFont="1" applyBorder="1" applyAlignment="1">
      <alignment horizontal="center" vertical="center" wrapText="1"/>
    </xf>
    <xf numFmtId="44" fontId="12" fillId="0" borderId="3" xfId="2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/>
    <xf numFmtId="0" fontId="11" fillId="0" borderId="0" xfId="0" applyFont="1"/>
    <xf numFmtId="44" fontId="11" fillId="0" borderId="0" xfId="0" applyNumberFormat="1" applyFont="1"/>
    <xf numFmtId="44" fontId="11" fillId="0" borderId="0" xfId="1" applyFont="1" applyFill="1"/>
    <xf numFmtId="0" fontId="11" fillId="4" borderId="1" xfId="0" applyFont="1" applyFill="1" applyBorder="1"/>
    <xf numFmtId="0" fontId="11" fillId="0" borderId="1" xfId="0" applyFont="1" applyBorder="1"/>
    <xf numFmtId="44" fontId="11" fillId="0" borderId="1" xfId="1" applyFont="1" applyBorder="1"/>
    <xf numFmtId="0" fontId="11" fillId="4" borderId="2" xfId="0" applyFont="1" applyFill="1" applyBorder="1"/>
    <xf numFmtId="44" fontId="11" fillId="0" borderId="2" xfId="1" applyFont="1" applyBorder="1"/>
    <xf numFmtId="0" fontId="11" fillId="0" borderId="2" xfId="0" applyFont="1" applyBorder="1"/>
    <xf numFmtId="10" fontId="11" fillId="0" borderId="0" xfId="0" applyNumberFormat="1" applyFont="1" applyAlignment="1">
      <alignment horizontal="center"/>
    </xf>
    <xf numFmtId="0" fontId="11" fillId="4" borderId="3" xfId="0" applyFont="1" applyFill="1" applyBorder="1"/>
    <xf numFmtId="0" fontId="11" fillId="0" borderId="3" xfId="0" applyFont="1" applyBorder="1"/>
    <xf numFmtId="44" fontId="11" fillId="0" borderId="3" xfId="1" applyFont="1" applyFill="1" applyBorder="1"/>
    <xf numFmtId="44" fontId="11" fillId="0" borderId="3" xfId="0" applyNumberFormat="1" applyFont="1" applyBorder="1"/>
    <xf numFmtId="0" fontId="14" fillId="0" borderId="0" xfId="0" applyFont="1"/>
    <xf numFmtId="0" fontId="7" fillId="4" borderId="3" xfId="0" applyFont="1" applyFill="1" applyBorder="1" applyAlignment="1">
      <alignment horizontal="center"/>
    </xf>
    <xf numFmtId="0" fontId="7" fillId="4" borderId="3" xfId="0" applyFont="1" applyFill="1" applyBorder="1"/>
    <xf numFmtId="0" fontId="14" fillId="0" borderId="0" xfId="0" applyFont="1" applyAlignment="1">
      <alignment horizontal="center"/>
    </xf>
    <xf numFmtId="0" fontId="7" fillId="4" borderId="6" xfId="0" applyFont="1" applyFill="1" applyBorder="1"/>
    <xf numFmtId="0" fontId="11" fillId="0" borderId="6" xfId="0" applyFont="1" applyBorder="1"/>
    <xf numFmtId="44" fontId="11" fillId="0" borderId="6" xfId="1" applyFont="1" applyFill="1" applyBorder="1"/>
    <xf numFmtId="0" fontId="7" fillId="4" borderId="5" xfId="0" applyFont="1" applyFill="1" applyBorder="1" applyAlignment="1">
      <alignment horizontal="center"/>
    </xf>
    <xf numFmtId="0" fontId="11" fillId="0" borderId="5" xfId="0" applyFont="1" applyBorder="1"/>
    <xf numFmtId="0" fontId="7" fillId="4" borderId="6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0" applyNumberFormat="1" applyFont="1"/>
    <xf numFmtId="10" fontId="7" fillId="0" borderId="0" xfId="0" applyNumberFormat="1" applyFont="1" applyAlignment="1">
      <alignment horizontal="center"/>
    </xf>
    <xf numFmtId="44" fontId="11" fillId="0" borderId="3" xfId="1" applyFont="1" applyBorder="1"/>
    <xf numFmtId="2" fontId="11" fillId="0" borderId="3" xfId="0" applyNumberFormat="1" applyFont="1" applyBorder="1"/>
    <xf numFmtId="0" fontId="0" fillId="0" borderId="3" xfId="0" applyBorder="1"/>
    <xf numFmtId="0" fontId="14" fillId="4" borderId="3" xfId="0" applyFont="1" applyFill="1" applyBorder="1" applyAlignment="1">
      <alignment horizontal="center"/>
    </xf>
    <xf numFmtId="0" fontId="7" fillId="4" borderId="0" xfId="0" applyFont="1" applyFill="1"/>
    <xf numFmtId="0" fontId="7" fillId="0" borderId="0" xfId="0" applyFont="1"/>
    <xf numFmtId="44" fontId="7" fillId="0" borderId="0" xfId="1" applyFont="1" applyFill="1"/>
    <xf numFmtId="0" fontId="8" fillId="0" borderId="3" xfId="0" applyFont="1" applyBorder="1"/>
    <xf numFmtId="0" fontId="9" fillId="0" borderId="3" xfId="0" applyFont="1" applyBorder="1"/>
    <xf numFmtId="44" fontId="11" fillId="5" borderId="3" xfId="1" applyFont="1" applyFill="1" applyBorder="1"/>
    <xf numFmtId="164" fontId="11" fillId="0" borderId="3" xfId="0" applyNumberFormat="1" applyFont="1" applyBorder="1"/>
    <xf numFmtId="44" fontId="11" fillId="5" borderId="3" xfId="0" applyNumberFormat="1" applyFont="1" applyFill="1" applyBorder="1"/>
    <xf numFmtId="0" fontId="11" fillId="6" borderId="3" xfId="0" applyFont="1" applyFill="1" applyBorder="1"/>
    <xf numFmtId="44" fontId="11" fillId="6" borderId="3" xfId="0" applyNumberFormat="1" applyFont="1" applyFill="1" applyBorder="1"/>
    <xf numFmtId="44" fontId="11" fillId="6" borderId="3" xfId="1" applyFont="1" applyFill="1" applyBorder="1"/>
    <xf numFmtId="0" fontId="3" fillId="6" borderId="3" xfId="0" applyFont="1" applyFill="1" applyBorder="1"/>
    <xf numFmtId="0" fontId="9" fillId="6" borderId="3" xfId="0" applyFont="1" applyFill="1" applyBorder="1"/>
    <xf numFmtId="44" fontId="14" fillId="0" borderId="0" xfId="0" applyNumberFormat="1" applyFont="1"/>
    <xf numFmtId="0" fontId="14" fillId="7" borderId="0" xfId="0" applyFont="1" applyFill="1"/>
    <xf numFmtId="44" fontId="11" fillId="4" borderId="3" xfId="0" applyNumberFormat="1" applyFont="1" applyFill="1" applyBorder="1"/>
    <xf numFmtId="0" fontId="0" fillId="0" borderId="0" xfId="0" applyAlignment="1">
      <alignment horizontal="center" vertical="center" wrapText="1"/>
    </xf>
    <xf numFmtId="17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0</xdr:rowOff>
    </xdr:from>
    <xdr:to>
      <xdr:col>13</xdr:col>
      <xdr:colOff>838200</xdr:colOff>
      <xdr:row>5</xdr:row>
      <xdr:rowOff>457200</xdr:rowOff>
    </xdr:to>
    <xdr:sp macro="" textlink="">
      <xdr:nvSpPr>
        <xdr:cNvPr id="3" name="AutoShape 2" descr="data:image/png;base64,iVBORw0KGgoAAAANSUhEUgAAB2sAAADQCAYAAAApiYo5AAAAAXNSR0IArs4c6QAAAAlwSFlzAAAOxAAADsQBlSsOGwAAABl0RVh0U29mdHdhcmUATWljcm9zb2Z0IE9mZmljZX/tNXEAALqbSURBVHhe7Z0HoGRFmbbrTk7MAEOSLDmJSBBQRAEzKmDOa1xdXXf9za4RdU1rxpxzxrRmQBQTiCgIiAQXEEUJkpl4w19PnVN9qs/tvmHinZmnxube212nwlN12lP11vd9Ax9auNfI9NmzQxgZCaubhmIBw2EkDPGK5Q3Xf/Oz+ju+YjXp8/TecPp9cHg4DK5YEVbc425h5T0Pjk2JmdZAe1a3P1Pp+sGVy8PgyhWRS6tVA/HvsYaOz0mrObwjqYCB+C8XN5J+7zVMVd6mzvRXnTF/lsY4pzTc9d+x0JkzZoVp06d1NbqTPX4+UDUlFVm2p4tMylNn4oNV4EBbmx6v2myom7pqF491Vepad/tyXR3+rU7Tl4pyu1XNlVWVBaw8TK15Nno+VGM8EJmXY1kNfdPOsubudvaZoK2m5rKpp1N2UWfqIxMk/m/G9Blh+ozpqU2jUrtfPbL0x1/NioZlZjb65qzyrcLN12rf7jssnlQL1/yEs0QJSEACEpCABCQgAQlIQAISkIAEJCABCUhAAhKQgATWBgEUsdVO6AqD8ZWE1z5CbRJra6E25Y1C7XB8bzD+RIRcuceuYWUUa0dKgW21W7ZxFDA0OBjF7Eitl+ZT6VJ9UxI5C+Gn/DO/Xb5HQfnv5mcltmXhqbyuo+vVLai0tUZXqoSqLGuNbmnS5YsezJgxIwq13cpgEmURaWt1mPyVaJd+6yGGkTn3pGhYzWpMXgXJniIfn09CNiuzdnFrjVi7TeXf7fFJl6YMVT/z57muaqyqUajeq35rysx8W1d2Ggio+o8eInce47JvbdE8jWldfDeuXmM2xoiUunGaB7Ff6TuiEPiLyyl9WuzrzJkzw4yZM7rF9vKaBs6kxrMatjznShK5Ed0j3leobU+GXgiaAd04vsjshQQkIAEJSEACEpCABCQgAQlIQAISkIAEJCABCUhAAqMIrBGxFstZRInKcraxqEV/qP6uJItsUZvyItQi7mJRu/VWYcXhh4SRuXNjJmxuTRWBKLBFq+OhwWhRm+yUe6cJa4eIXanUXHr3z/7l95Llqvb1SpVl9OSMeZP1ZRThpk3PlpCNRNnR72uxrqmz7E1+t5CKewhgva4Yc7b1gVsVnaXo/mJj+UkpYVdXd/ck/1VJgGP3snNt+iW3ZrQVZ2+xsBQZe3QwQ2qGoAvRaDmyEMx7oKhssNtt6zMS5fWtsjoGskWf2+VOnzY9irSzklVtSv2mbtmj3M8xNONmsEYX2M14rEJ6zLRegmx7Aow5Qf1QAhKQgAQkIAEJSEACEpCABCQgAQlIQAISkIAEJCCBDZnAaou1ycVxVDIm6voYkXYIt8fxOixqB+fPD4NHHR5GttwihCjcmrpVpMHBlWF4uIeAXYs8vaShfiJgP7ZZG2qXVWp2XNt8npXY0YpsP+G4dH/cEXOz6FaLsFhCTuu4tK1qr3XfSnPDoDJZfJZCX7vVvSxt656Po2q3NbIuq+TuYelYrFYtGbvgTt/rPuT8+ape3PvopB2bzppOalW2eS7b0pTJu71qqMXTTieLPGXlPbpWfZytm3vPqtzHLCNnt8lN7lYPc/VpjAur2R7FZ57tpmGVjUXttGnTKhk9lVN0P9VRSOb5szydulXoquaiXd1v5A+72fadC72HoB88vwYlIAEJSEACEpCABCQgAQlIQAISkIAEJCABCUhAAhLYRAisllibhdoUpzaKEVWM2krfGK7j0eL6OFncps8QdaNQG0WRoShCDs2cHoXae4bhHbYPYZlCbXvOJUbx1SUYtRXUQmDKbnv7SofFB6V21LaUbFfR7fa1FmizBliWmcWxTkeaWrq0qrqIbH6LADstxhbFqrZMVUzaaJdZBqdFmuzU2RIYubgjznFl/2ih/cTQXH9bW2uPTb6+dOpb1jZK4ysKyJ+VdJpyumtut7Nbpo5/IW7GstsiYTU8pRrZ7lFnELrnV4+OZ2G26VP9Wy2sVqJoN+3R86uXaFyPF2zKSZiCElep406Z37valmZGyoM4O2tWtKaNYm16q7DsTjlaZZcCbll+XeHYJuFlGzoYWjdWv8nVb1K1yxxvcrYno39LQAISkIAEJCABCUhAAhKQgAQkIAEJSEACEpCABCSwwRJYZbG2sagl/mx2g1y4Q0Yzia9SqK0EXDwdD6WYtYOH3SMM7bF7CMuX17k3WI5rvOG4P8byuEuhaitglVbXnfoqtd2Ie2WrhMCxCqilwl4WiLQiimwjtdDWZUmZxKfGErPqRtMZxDbc12bRb1SHkrVtu6OtN8Zqdr50HAW2S9NLLPqnUjQdp2Udpqm82IbR5Wby1c8ssuY6uvNXsWcrgbZ3h6rP25+1aq0KaNIEhMQm+/iwmxxlRT2uK3XOepDLOTgw0l1rZVndJNwdZ2varg/qy0ZTqD/g3ul/E4z2FT7GXOgW6esBbpfdb8K0x2G8yTRGO/xIAhKQgAQkIAEJSEACEpCABCQgAQlIQAISkIAEJCCBDY/AKom12e1xZVFbWdQhwlbCbBRkiVMbRYjk8ji+X7lIroTawejSd2jlyrByv73Dyv33CyOD0SHyaCVuwyO5JltMPN8o1I5EZqNSVurKn3WmUVaCUSDKFptkadzxtuXSppa2HswniGcdranjhrhHh9GpauE+f1rWn9/r6FgpbwjTo0Utgm0p4OYp0bjbRewt9cUeSlvZ+I7wV/W8+W8WOvsP2DiabpcMWrFpHBv309562fjmHlQ/S3k7i7bdomtuV6P7pQHu9K0RcfOYtRVCgBe9S41txMtOx0ahxZo5Wyp3W9A2fch5GuPm7vmWW9c1zJ1BqGIW15+1BqA9b9NFMe/M6DYb19nZorwDInepFGRzmd2TqLp2PO25aHq3lW5rDo0lvJZl1JOx562Uh2y8NvWfvn4iAQlIQAISkIAEJCABCUhAAhKQgAQkIAEJSEACEpDABkRg0mJtdnWcLGtrYa5yfVz9q9weZ5fH3b8PIt7GuLQrd9o+rDz0oDCCQBetbE3dBIhTOzQU3R+Pk0YJTW2VMYmbtZQYRanGTXIlUPW0LOxbZ7b4zBmqMsZyNcyn1N62hswl8P706dGqtnB/nPMmDa3jDje3vVAm25ajPRTWJm5qpXx1i6O1x9we1qk5X3/RtvmkLW6366DeSsMb2y1zjjsLz26drrGfbet3jQBcXZNflS5YtSwLwV2+fUvBslHFq2HJgmlrHqTSSp23LT7yMYJrx+43K5etVvcRNKu52QjC3Rbe3WUg7M+cMbNr3nSay5zsNXB1EWlGtvvRnvPtvpWad0f07XGj9Jo4Ywi9fe+/9qTyMMt4X4V+LgEJSEACEpCABCQgAQlIQAISkIAEJCABCUhAAhLYYAlMSqxtYtRWVrNdLo6TUFvHpq0taitBt7K05TUYhdrBLTYPg0ceGkbmz49mttGq1tRFYDhaHiPWdjSvUijKOev3OoJcpWw25aQ/G3E2fVDH8axE2qSyjrLKJFvW6kq9qBFk63pSWUmp71iV5pilXRakKVttMZnaUP2drWVpx/QYq7Yxqaza1ik+ucCtWlSJuI1A3BGhe4iG7SnVFjnz542I2n1F7nu/67rc9NaX9tDJC22z6nNjgZvxl3Jr04bRUnC3XW4+GFEJwFUqBdosD3dbNY8hmpYfVcPajFNdcooQm4XQNO653lxLLcynt7tl4763eD0fOvMiib1ZXi773MxA4tLOmjkrxjfu/upK06PXwPUSldsN6iXu9suTO94WZsuBKHlmFL2E3HIi9rteobbv9PEDCUhAAhKQgAQkIAEJSEACEpCABCQgAQlIQAISkMDGQGDCYm12Z1wJsLg3roTZZE0bf3ZcHkfRoXKJzM8YdzV+zmtlFCAH584Og0cdHoa33SaEKNyaugmMRLNkBO0Q49WOmboVutqKsltxatwHx5LaYlxLAGrrwb304cpKloRoV4mmOTVWnH2u7Ii09RV1U6dH4W3aQBRrS1kzfdYtFVdX1bXXbe8WIlt97AOvwdbLKXFzUT8dLrdslDBbX9DWCxtElUzbyJq5R1kar7k20nfBoC3yZkGzKr0i3pRTta0oN73RT3Ye/VESxVuugjv97hJpG+vdRrLvA758OzUti++j87dl6TwXmHMzZ80KiLWFUtwpoDbMrQ8Q1GcJeoiwiVeBo3NdObi9pnGvSVGp/c30nIjoWw55rrPX8FBW/B4YiW6el2+zxQTAmkUCEpCABCQgAQlIQAISkIAEJCABCUhAAhKQgAQkIIENkcCExNomHm0l1JYWtVV82ioebSXYVuJtx6I2/j4YXR0PRUFi6IhDw9CuO4ewXKG212QZHFwRhodqa+MsGGUFsJeg089ar7Qw7IhJtcBaWtyOoeGV7csRa7MQWAl6VY6OuFdLkd1Ca11KRzCsLurl/ribR9mw8vdCDWtbTOb2UH6X2FuXXOjLXTF448fZPrWttY2HJ9t74lY3D1e/Yap0vTK+bdPjbHXbDHVpg1v1p1sQTxRHib9liRUCOh1fhSV0F+dS9K+KbDpSZGz3qcrWKJVZf6za2Pw1ao535mUjXveyUi6v4xLcZM+KQu30FNe41bA+g1YJsvWHremUrXAzllFljmp4jzfGE3THEm5LwbYUe+shS77kOeSy2bywdIetwoqtFk2kReaRgAQkIAEJSEACEpCABCQgAQlIQAISkIAEJCABCUhgAyQwrlib4882PxuLWsSOJNzyM/1eySO8h2ibBNzo1ncoWtUO3+PAMLTv3mFkBS5+x1IyNkCKa6DJiLRwSqltfdezfES4+oO2mtZLXetkroW/HnVkQbCf3Wmlf9WCa/o1y7e9lKtGNE3l1Upk5RZ5IMyYPqOOodvMhTwtur06txTFtkjbYpNaUptOVv2oldTWlCv/bEeJLYvs5Ot0sWlAt6TabxJkRqW8mkCmf6UQXg1bp9X1RGgGsyFR88xVdjWy+qxpW93/fuJiAWIkB3MtsOUh775lm5nSSN2jGtMNhDLLwwVJPC97PFrmT/MkWtISnza77h4V/zhp0QWPPDx1t9tjmYyGaxajYsaWOnP7K6rfvdbO10+1b8/bXqp++kIdDsOzojXtdluGZTtsEwbnza2+XE0SkIAEJCABCUhAAhKQgAQkIAEJSEACEpCABCQgAQlslATGFGuRCDpWtMmCtnZ5XAu0uDmuRNrG2jaJtMnSNlqGxfyDK5aHoT12C4NRrEW4HRjPxe9GiXnsTiE2Da7E2ngcUaYUgrKr2lb82VwTZQ5H1kNYNcfXCNxbok8WNfM1WTwrrR2TxlSbII7EcU0xZ6s306hjVY3l9GAUm6mjI5w1ymJVfCEETouWkgPTerk/7jYEbfSsLGn2UrgacbZDuaPdpUirPVTAbsfApRxaaWpV40t9Lltjtm1jy/yle99G8K7cHycEhVpZMq7aXYvoNdsacmvi9FIMk+pZF1HEfI28R4mYVSOaVAiopdvsLJbnPpeXlX0p3S8nWmNN35Y1aY5d3O+iadGKFmvaLrfHdLVUWOv6OuJ8V3/oa8Gm7Hp9XRZuy372NZHuPfV639i9OPQ+z9C5fmCoUpFXLloQlu60TVi+5cIwMi0S9vuyN2PflYAEJCABCUhAAhKQgAQkIAEJSEACEpCABCQgAQlsJAQGPrRwr5Hps2ePsnbNIm1yaxx1hDJGLbpClOm63seqdjAKd1xHjFqsageXLQsrt9s6DN7/fmFk0SLj1PaZNCuXR0F7aEXHY20YKUWmrCzVF+PGOP7asVbl7SyEFaLdysHBcOcdd8TQwJQ7LcydOzfMjVZ6iGDT4t9dFoqlxWNdTaO1DocV0W31itjGjlXszJlhZnwhzi5ZsiQsW7Y8XjUc65hX1UH5uZ21QFzVV1nVzpw5K4q1nBOoRdEsutXvdPpH12L+1Nccxje1tVH+qliwjZVvVWYpi3ZD79YqK3GzS5RNdXY1JFVXWZY2+buRI4wOx7jMcfZHJjNmTI+coyBdCIttwbaUg3M826qlRQvrOruCrHZ6X4ujLRG07n53p7OImS6p/+hcV9kVd+mLdZZ8HqDqeZtSj8lciKXpmpYFfWUdW9kTt0XaMu+MaEkLwzT2WGInd85VfR1r7pZZbKqKbBlLPWbl1M6XdMZylGltjz6Vb5UI2lkLxqME8dawdi6tJm5sc/y+jPG8VyxeFMXaefHemTZKpD3o9jsnIxeP0xE/loAEJCABCUhAAhKQgAQkIAEJSEACEpCABCQgAQlIYKoQ6GlZi4aQ4s6iJdS/Ny6OOzaAhdvjSswlfxXfNgq1UeAbXDA/DB55zzCyuUJtvwHH9fHQUOX+uHQD3FhW1sJjW1At1LUuK834PkLtkijU7rzDXcIDjz06HH3kYWFOdK26dOnSKCY28U+bNvXWgSqL38EwHMuLF4ahlbGd0Tp6JFrSIjDfccftYastNg8POOaocL+jjgzzouC05M47k2V1p0REs05FA2F6dGs7EC0Gy9Rxe1y83QhrtfrWpYD1plkZL3bbrI5l0Ng3XmqpXHaE2kYC7mp9/fngUOSDu+/kzjoyw8q408zG4jWNc5fwmVVIPikHuRK3q4kxka+LlsibL29fm/8ep8zMbUJVT6R5dT9aem7XldmadubMykV24tQ1f7orGuUSuUbV071xwTH1rYeF7ricx5pMuWkTkVQLkTaebIgi7cKwJFrTrthiQTWDtaad6IwynwQkIAEJSEACEpCABCQgAQlIQAISkIAEJCABCUhggycwyrIWHSFb0VZWtYXr4/gZfw8V71UCbRSq4oX8jLJeEvVWTp8Who65Txjaa/cQlk3Axe8Gj3LyHcAKc8VyBNQob9fmnKNtDqtyOzE7O6aTvWU0xNjbb78t7Lj9duFl/+8FYacddwiDUTw8/ac/DR/++GeT9essLKlJHUvButZWkcNRgLzxnzdGMfY+4ZEnPCwJkFjNnvWLX4ZPf+HLYdtttgknv/rlYc89dk+f/ersc8J7P/ixZFU7Z87cxrIyCcSxD3FOzIpWtR2LWt7jr45VZLb7rCwps7vlCkDR3vx3iXxVVcWOxWa3h+DJjCZupm+//fZwyN33D/e4237hh2ecFa678Z/Rynhesmoum171txIhu4ayS92uP2/3r7ZMrTTdGlD53hgMGsvm5nxGpx25nkIb7m5eZ6LUOceqqGl0Y01ctbdXLOTKcjZEEX9mfEWL5OzWu4CWDM3R7Ktp0T1323OjF9eiuWmqlYJqu2uTGfhVzRvvB6xpB+fNCSu2WhQGN4v3Sg9r2rJ4LWtXFbbXSUACEpCABCQgAQlIQAISkIAEJCABCUhAAhKQgASmNoEuy9pSqE1ukOMbpUVtE5+2iGXbyYf742hRS/xSrArveXAYRqiNFrYTNA2c2qTWQutWxni+lWDWqEf9ZLAc47O0HO1YhnaJUVEAjq6P99lzj3DXXXdJMT/nzJkThcSDwszpM1L82spvcNGhaAmb49mWghpZlkcL2kULNwt77L5b2CuWuUeMP7x48ZbRgnZJ2GbrxWHfffZOLpFnRwH48MMOCzvvtENyi1xaPSLwk2bE+qtU9bfUJ0tBs4qLm2dembFsc/ydLEzKlhg3ASPcUaM5UYPI3tNgJCxbvixsvXiLcOD++4Q5s2emMajcJjeabPV7S6htg+iqoGhV+rXqaFds4dJXcS/Lz7qIJPbjnrouI7ejd787zpK7xmv0xOlBo25nWUI13XrPbKxpZ8T5wzztCLV1sYizlY4fr45q7ai29hm0Tk2l4Nuh13sEu++HOnO+T9r3S7uIdtfGOjjAd2M8tLB8681jbNroIn7h/GpEtabtMzC+LQEJSEACEpCABCQgAQlIQAISkIAEJCABCUhAAhLYuAl0xNq2UFtZz1avxsK2sqAt49mSj89TnNooOAxFkWrkbvuGwbvtH4ZXRLe5rbiVGzfOifcO6+Ph6FI4CXqjhLgsyY5WoyonxpUa1LFcjK5USwEPV8P/d9VV4YYbbug06K/X/i26R87uluO4xroRFJdF18i4Lr5zyZ0x/uydUZxdkQRdBNPhKJiOjMR8KxEem7QsCrikG264Mfztb9d2Prj8iivCddffEEXZ6dX1cT4sj3GLly5bEutanupaunRJWBnLq8que4DeGicWLpdx1bxkyR2pTUti3uXxuuRSOAm41Yv2LY/iKO3ltZR2x3oqIbqHeNtjWDplDcbDBbHeocgj1RNfiMul2Jzy8n4sfwg3x7iC7uSp4qrCc2Uc0+WR6WA9tkMxhi35+SwL1qM0y0JZrOIQN32tXCrHa6OFc3JfnXjV91n8jIMRtKtqX/Eq2l+5va5l3jof7OsJ1HjbLgTGPJsajXIs9bHXnG87ox6dhzYj1CL0I9R2zivUgnPWoCuD86K8ulHpR92szldMYWycUNZTIbd+lJadPm8r/T3600sEz9kqNbk79RKREWOxpp0/LyzdceuwfJstwkh09xwnxxjfkeOpxBP/vjGnBCQgAQlIQAISkIAEJCABCUhAAhKQgAQkIAEJSEACU5PA9IfNXvz6aVEsSUaK9atxc9wYLzaWtpVb5CzgdoRaRDSEtV13DkP3PiIMI8AgnplGEUii38pofdqxlGyyVKIr1pelz9d+alDMnd3GpiKqq3ld87drwsUX/zFce+3fo3vis8O3vvO9cMeSJWFudE9MTNvbb7s9CZ3LoiC6LAqdiJ8rogiL6InoOD0KrrTjtttuC/vvs084/J6HdhpJub87/4JU3iWXXBKu/fvfw9ln/yZ85evfCP+IYu28efOTsHlHjJuL6Ep8W+K5Llu2NFnqUs9QFCBT/FoOBETBCrH4jlgXYm3KF9uxIlroroziJ4Jn1Z6BJPTi5jkJyzFf1fbY7tj+lfFwAK50p0cRsIlJWsWL7UhytZCJcL0ktp+6KiF5WbKOXR7rRGxN8mAsBzGUcu+I/ajavyKJ3Lw/DZGc2KpR/KSve0Xr4733uGv49bnnRf7/SCLqijjOK7Auj/mJ1ZtenSC99WBBOuaFO1bJiLv0Z2lsX+rbimWJEXMCrnfS7siJPMsjD1wEY5VKHxHWYcLY0b7sXnsklknZiN/kxZ11mi85S7qiolTxmqxAW01bEtdW8uroMpLb41gpIi2vzvzNU7wWP7tcFfeY/mmetw2P6xlaGNTW/an11Jy/67qqr12RjvNN1CN/z6+zPha+NYw09gizK7ZeFFZsu0UYnhPdkLcOFfT+mmxU4u1WrDzZr1IJSEACEpCABCQgAQlIQAISkIAEJCABCUhAAhKQgAQ2PgIpZm2YPauOQ9sdj7byMltb17YsalPs2ihyYFGbrGqjIDW4RYy/+IBjwshWi6Nq1G2NufGhW7UeJVEuxqlFdKtEu7qcjpVfJaAly84kXJUqVuMCt3EzW9oNch3C4e1h8eaLwnEx1ixCHkLn3/9xXTjjZ7+IVoyz4mt62G6brcIhBx0Ydtl5x7Bgs80CkVUp6eq/XBO+/6PTwl//fl2KuXrDdf8Ij3/0I8N/PP85nQ5/9Wunhne87wPhLnfZLjzukSemOrGSvP32O2O81p9Gi1iE1mVhh+23DQ96wHFht7vuGmbNmpUEztuiSHzRJX8K5/3+D2EJomLs35133BmtcQfC0UceEe5xj7uHhdHtMoLi0ihU/t//XRXFz3PDP677Z2KC+LtLdLV8//sdHXbbbdcozE6PbreHwjWx3af95Kzw5yuvCgs33zy6ZZ6T2pRTsklNhqu4iY7ibBReF8V+73CXbcO8uXPCtf+4PtwW487OmjUzxtWdHetekUTtFSsGo4i6PCyIFpE7xrxzo9B2/Y03heujVfFgtFqdv2BBEt6wYn7Eg48LDzr2vuHN73xv+Pt1N4Z9994zbBY/v+6Gf4YbbvpnckM8LzKdPi2K1LQtmY9WYu9gFIQRV2dGUe+fMd7t9Ogqd6cdtg+bL1oY/nnzzXH8ro9ichSRY/4tt1gY27JdykM9fD59erRQjeLnZgvmRZbT4nu3MHnirT07iZEI5PRt4WYLoiAeRdvYt+nRLXUWtRuBs5dI25Y/+8z9Qqwtc+SrS6G2Et+blD+r5nx8dU/rlLFjQVuKq9malgz1de3bplNUkbcsPt9L6U4rhddeVrOTue1x0R3LG1wwNwq1m4ehuXWsaN6fZDJm7SSBmV0CEpCABCQgAQlIQAISkIAEJCABCUhAAhKQgAQksIEQGPjAwj1HRmK80SS+RtGocszL77W74yTWjnZ9nN0jpzi1UZhdGYWgofvfL4xEy9po8reBdH/dN3MwWj4ORvGPVFllJuDx98q+r3q/Fmv5OwlQlahX/VpYPyYxqfmbDMNRCLr5ppvCfnvvHt76xtcl60XSBX+4KLzitW+IrnOHw9323ze84sX/EWPObt0TANa474pi7PkX/jFZjD7xsYi1z+3k/crXTw1vfvu7wz5RjPzMxz6UYuKS/va3v4WX/NdromD6l3BQdIP9ihe/MAqqd+1Zxxk/PSuc8qGPhdvvvCNsveUW4d+f8+xwryPvGQXLbhGPi3/567PD2955SrgpCp7HRpH2ec95Zthu221HlXv9ddeHD3/8U+Gnvzw7LN5yqzArHkIoE6Josi6NQu2Rhx4UHnDM0enjpdFCdYtFi9LvyZV3FDK/8d0fht/+/qJYxsxwv3sfHu57ryOS0Imr5WlRDL3wj38K3/vRT8L1N92crJURWE88/oHh8EPvHr71vz8Ixxx9VNh1l53SeDDO50VL5P/94RlRoF4R5s9fUFsKV63Davb2KLAfuM+esU33CT/48U/C3Q/YPxxy8IFpcnD97y+4KHz51G+Fu+6yc3jco06IIu7mkVW81WJ5P/vFr8IPolA9GN0u3+fIQ8NJD3tw+NFPfhZ+dMZZYd78+XHM43GK2O5nPPExYccddwif/uLXwt+v/2eYE0XqKmV77vFFxCSqZstbpieBZVMri3nJ7/WcrT6sPsXdceXyuNsUNbs87oi0LUvVXFSa+qnOTrMbUTcPdBZ6+wqzhR5b5O0lDneE454zuMebHaE5MuL7NB5QWLF4YRhcND/GqY3zejXi0irWTnQQzCcBCUhAAhKQgAQkIAEJSEACEpCABCQgAQlIQAIS2LAITEOIreKTVqIsskr+maOj5hi12dI2ibm1oIuwNYgwEkWicNco1GpR23cGVDFIq7ixVarj1cKv/jt/0sSg5Z34V0tHS9JuejOLZXWJxDxlbOK44EI3p+S6t1a9/h7dFi9dsrRsRlebt9/+LuFxj3lktG4dSe6I2y5xU42IUbE/y3DxWyfitSIeYsV5wsMe0hFqESNvjtafZXv+9tdrw43/jNam8bOnP+WJ4ah7H9lTqKXoSy+9PBBz94D99g3//m/P6inUkm+bbbcJz3/us8Oe0eL21ltvqWLYJsrVC+EUi9p999wtPOakh4W/RVH6w5/8XPjoJz8fvv29HyXL0xuj6PqpL3w1XHb5lUnkPPaoI8JjTjg+1n9t+Nhnvhg++InPhh//5Kfh7vvvF578mJPCZlHwxF0xQjAumrfYfIvw6JMeEYXlW8LHPh3zf+wz4ee/Oifc+/DDooj6oNiIGAM4MmvHxCVuLu6Pt4rC9WMe+fAkEn/ic18Kp3z4k+Hc354fDjv4oPCcpz8lnPTwB4cLLvpjeP9HPxk+9qkvRCvfG8NDH3hcFOf3SBbAv/3dBeH/rrw6PPi4Y8JO228Xud8Ubr3llnDYQXdLltS/OufccNVf/lqJpvW/zKilkXbNidb0rOTdYk7m+dqZK7Ugm+ccltVdbo/zoOQZXFSeLWjzzypubWNknqothVZ+z9ejE1fTs/NW+XHuVKfp9XVdZeZM/YCU92L5O0JybU27YvNowbzz1mHFlgvDCKr6uEJtAWQ0ed+RgAQkIAEJSEACEpCABCQgAQlIQAISkIAEJCABCUhgIyUwjfi0SXhNIi2iLa6Pa/fH8Wf1fmVZi+VtjleLDDYYxTDibIaD7x6Go7XmSHTlWvgq3UiRrVq3kqvbyAo3vCnVVrWV+9fKyrZKlbveSmmqlKf0URasugS26k2urQStWvKNdSC+twVB6p4ZRboboiD5vR/8KFx+xRXhU5/9XHjZK/8rvO/9Hwi33Hprp3N77r572Habbar4rI3/2c7nSeDH/Dr2K6cUozW6GF685ebhrrvu0nkf0fQLX/pS+M8XvSTgQvm35/0uWYMSH/YeB94tHH3UUV1QL7ro4vDt//1eFEyviKLnzeGc356XBOAHHHu/aA28TSfvlVddFT77+S9EMfeyznuLF28Z7h8tZhGSB6NgnUU78OB6GuEYy2KE4y+f+p1wyaVXhL9FF8M/PP3McO7vzo9uiueGK6/6S3QD/few/bZbh2Pve1S45E+XhY9EQffs884PF/3p8vCVb3w3fP4rp4bdd9slWtLeI90D1EXZW0T303+67IrwsSi0nvO7P4QLogXu52Len5z1i3DPKLhyzZIYJzjNg0JFTLFxYzkImndGV8+f/dJXwy/OPjecd8GF4Qtf+0a49PI/h4Oj2Iq18+e+fGo4Pwq2Z0aGtIP4u/vutUcSu2+LLqVP/e4P0qGA4x90bFge69o6jscJD31guDC6nz7tpz9PsYK73RBnobCSb/sm5mnxeRnbti3oMxd44YoaoTbVV1rElgpqIbRmJnncsvCaLq0F2DzVc3HkLcXX6hBDfc+UYmxzG3WU3HRtfQ+mKtCg27pp/rvB1CDKojFfmvF+GIrW3Mu23yosu8tWYTh6LBhgnHvcP70Zt9mXSnD/YfETCUhAAhKQgAQkIAEJSEACEpCABCQgAQlIQAISkIAENlwC0xBdK0va8mcWZRurxJwvyl3JVTIi72AU5qKZYhg+JIq1g/Hdca3HNlxQq9NyhKwk1I7EOLUxLmkSZkfpMN1vdPSdWgzKAm5bFKvaVahgSdDqL7pRNRaw3/ne98MpH/hg+PWvzk6xWa+77rrk8jgnBLZtY1zboWjtOZlELFbExjvuXNK5DAHy2GOOCXtEAfgLX/pyeNXr3hCu/MvVKUYr8WzndtzxhiTQvvJ1J4dXvf5N4Q1veXv4n3efEuPo/jXGqd0p7LHHbp0yEYA/8rFPhhe9/L/Chz/2iY4VLRnucfcDw7ZbL45WtMu6pMcqDvBIcmd8fRSsccG8MMaE3TwKrGhtV13917BNjLd81113SpbJ+0ZX0oti3p/+4tfRffHysO2220Xr3W3DZgsXhd9EYfeav10b3T3vF+PCzkxCK4Lk0qVLw7nn/T4x3W677eJr2xQb9ncXXJxcLO8W3RgjJPN7OzEvcLF8bhSFb7n1jsi/qm9lvLdujtaxN99ya/jDRZeEGXFsKHfLxVvFOLt3xtcdMUZvFAbj2M5fMD/8JVotf/v7PwoHHrBfOPboe4cHR/fkjMGp3/l+WLFyKPKeW/gCbs27cmK2RcseE6GXuJvF/Rkxju6smbO6Yge3i+gSWts3RRKHq5TPMnTyd5nLZgfiufQxBGfKql+j21IfjkgVFp/2uqDAhiA7EuMRr4wuj5dgTbtos6rBfh9O5qvDvBKQgAQkIAEJSEACEpCABCQgAQlIQAISkIAEJCCBTZJAFGtri9raohMxNhmJJee3lcVttE+sxNn0e7So5fcohIUd7xKGDz80DEaBbqB2ObtJUhyn08NYXUZLx2xtWJoB5ri1Iyn2Zy3kdhz3VjFtm2i2MUv9d+nkNVsHdlSots/kun242UWQ3Sm6Of7XZzwt/OcL/j28+x1vT683veHksMP22zc9wXIWEaqfVWAvPSzmxb3unUuXRWvUS7uo7LfvvuElL3ph+PAHTokukh8aXSxPS2VvHcXRMp31819E4fjGsMsuu4ZbbrszWZAORovF7aKL46232qqT9Y4otF519TXxvW3DddffEP6JS+U6YV07b968KHJGF82wKBQ/fl0WBdUtt9gixpqdE26//fYodt4eBdVpYdeddwxLoxvnm2+5LWlt1Ifge8M/b47xXecm18SInnNj2Yhzf48xcrfYfPMwI16L1e5AfG9pzL8ijve8GJcWK+aZUaxcEH/HavnWW29LVsezZk5PLo9Tw7oE0UpkvzWKr9NnzEwC7LQo9M6aNTteMzPGtb0jxdydP3de5Fy5FZ4dLTmZQ4wVxc2I782fNz/G7T0nnP2b88JTnvDYcMQ9Dw2nfvt74f+u/kvYLIrP06YRNzbyT9OpGchRBwGySFlbn4J3JMVWbpTK6q9uwTdb086cVcenrT/uZSearMorDb3Tls6QZavXVHE1uFVriQlbD3ayis33SWPEml0nN/dLMbXL8lKBVakd6/ZsLZsvKc5CdEohT+2GYGjenLBsxzhXttsijEQhfXLWtLnEXjfU2KJz143jHxKQgAQkIAEJSEACEpCABCQgAQlIQAISkIAEJCABCWyQBKZlrSi7OkY0GWVpi3CHNlG/hqJl5tDCzcLgEfcMQwsWhIEYb9PUg0Atog1hVZs+rtQvfq9cH/NeR3VKOZL7147f4+4yK3etbavZVFqXe1oEuNHC2EiyeJ03Z3Z46f97QXjkSSdEl7y7JUtMUi93x1konszYTo+ueBdGy9Pv/eC08NOzzhp16V3usl143nP/NTzioTF+a3ShjNvgMt0SLUhnRlF0dhRS50eRc/68BZVYjdUpsT/rhNth3psT82HNi7VwTjnfCG5pB6P7aeIqc5igho5rYcRP4r8esO9eYecd7hLjvh4bDj/kHuF35/8hirM3JZEVq1Bi8q6IsWixmo0tSKwRmqfFsrCmTfcPLn/rEWAkqs9j3jyOiInxH4Lq3DlzU1mVCF4okIX15owo0KY+xPfiMYhUFxbZjNHy6GocATe+UU6iWvQltvFAcju8dMmy8Kuzf5PE2TvvjNa+v/99svCdHq1dOx63u5Xi/sOc5molLFN+dn/cy8qb8UdE7rhZLvrV1Ft3vSPStgx962vS+QUgjLJsrcXVhK8WvOu7q9OJ6raoLy/sfzv3XZUzn0Woja4bNqVO2v6dshHHo0i/YqtFYclOW4fBRdV9tPrWtL0k7cncgeaVgAQkIAEJSEACEpCABCQgAQlIQAISkIAEJCABCUhgQyIwrYpFm2PUFrFrEZfSZ7yHpS3uj+PvxOecES0DjzwsDG+/bYiK1YbU33XaVuKQDkbrzuFOXNdGnMviUGkhS+OSJpay5Vi2lVCWxd5C4iti3VayWbcR7GjRBxe9e0ZXwvc46O4dDjfffHN4+/+8M5z4qMeGCy+8qPN+XWJlydsuqm7EqDil8Wrc+GIRevVf/xZe+Zo3hP9+69vDb35zbooRW6bj7nffaP06J1mnlmnbaEG7LFrm3hLb9c9/3hiFxjvCrDjfEClxH5xTEj1nTAu33nZr0uQ2i4cGckIU5UX+226/LdwUrW5vjeWtjKIrQuZ5F1wUvvvDH4d7H3FYeNZTnxCe9sTHhuOOPir8+tzfhR+c8bMwM1qyItbiahnr2EpcrayMk9El4mx8IUx2pTR28bPk/rY+8pD4VVIuAuyKeL8MDVVljUTLzFRuimtalFRYtDZCZSU44jq6McctTD5rQZFYxQjMm202P9znXkdEjrdENvPDEYcdmvpDLNsuobh9R3T8DNcf5LFOgnTzr9eNNDNaAyPU0s9+Btn5unZ3kybbEmXTn40W20GUCYxqem4yzOv7IR84qLpRx3GuK2/iRTe6d9bQO1p6e+7XMWiH5s8NS3bcJizfJlrTzozieRzTqoG9xNbyru1FrnxPa9rxCPm5BCQgAQlIQAISkIAEJCABCUhAAhKQgAQkIAEJSGBjIjANcSe/khgbe5ekJkTa+EIey+8j9AzivvWeB4eRGM8zKk89lLyNCc/q9SUJY/HVCK+4OW5cuSb5CGvFUqjqqESVaJOF26oljYCbr+0Wh2pzwtJqs+4CgjEiGrFfy3TRxX8M7//gh8MNN9wQFkQrzK7UaMuj3u5lVUmLifU6N1rvPu5RJ4Z7HX7P8NVTvxme9uznhDe/7e3RDfCtnXIWxVixWJD+7dpru8q+333vGw476KAwa/pA2G+v3cOzn/6kJDRedvllye1xTsRdPfTgeyT30vvvu09YVFjo/iPG38VCl7ixu+ywXTjmXoeHgw7YJ1qFDifReHYUbBdttjCc9/s/hM9/+evh29/7YfjYZ74Yvnjqt6ML5+VhXix7ZhTgbowWtsTTxfoX98NY6K6M9S1fsSy5Pd4qunBesmRJ8oaLSI1APCu6JZ6OpW90h5wsesm/fGl0hTw3Cag3RfF0eRRTyYsL5jvj9cQFZny6DTirSZFFxqrf8e+OtWhrbiZROB4OiII0ovzR9z48HHrIQeFLX/9G+MWvzw4nHP/gsE8U6onTi2jbV00tzF8ri+HqXzsOcj07UyOy2+PpUVTPhq5dVrS5qbXwn+d8mq2FMN0WeLML7uTyOAusza9dAKpimiMNudjajr3OW7kZz66ce8mihTF0t0Uv9yluwaMYvXzbLcPSnbaJXgVi7F8azQTopJ6lptaNTr2E3R7ZfEsCEpCABCQgAQlIQAISkIAEJCABCUhAAhKQgAQkIIGNlkCMWYs424i0yAf8XYm0/M6/+HkUeAajVeDAgfuHkbvfLYysiDnGM5/baLGN37EhrGo77o8rVN24KjmpsaSt5JwsN1FDFrVyvio2Z20d2BF/cpzb3KZ+VnyVyS6WtGXab799w3ve9T/h05/8WHKL3JUaxav77aQj5noLESq+NziINer08MgTHhbe8qbXh09/7MPhzW84ORxx+OFR0GwsUZcuWxo9+U4Pl13x5xRHN6eddtwh/PcbXxdOeffbwxtf96pYzsPD1lsvTiLn+X/4Qycf9f/Lk58YPvvJj4RnP/PpXW6gzzn3vHD1NX8Lu8UYtE96zIlROH5EeOoTHh0Oufv+4bbbbg932W6bcP9j7hPOj+6Qf3j6T8KPf/Kz8Ls/XBjuiG6icTW8Ms51Yr9e/ucrk0Xv4QcflNgRFxfB+eabbgp77LZrFL53CJde/ud0DRa4jPmC+fPDfnvvGQXZZYn1zbfcnGLN7rPnXsmt8pVXXZPuJWLW7niXbcJWWyyKwu7yJNaW0l0jkqbRb/qd1NAqRiupI4rGt4ejaHh7jHe7y47bhYc96P6xfxeFM876dfjej88IS6K18okPe3CYHfu1dOmdtXVtXWxhadqpqLYGznW3Y9NW9Q9EYTrG1I39Kl1U07gy1nE1Z1vHCro7m/qe74XmXqnne4dMM7dL++JmcubWVicicu6uaZze7DOxc5vaGmoSY0fCyoXzw9Idt06uj0eYyynu8GRSu+DxrGgVcydD17wSkIAEJCABCUhAAhKQgAQkIAEJSEACEpCABCQggQ2RQLKsxXIWqSi9omiERW0l4NaujxEeo0XiwO53DcP3PCQMJmsy7G9NvQggTg2vxO1vkqBqsa0SfEaLtilLLcJSWiPNdYS4UZpNt1TVCHctUa9oXBX3dHq0Tv1LdC28pPPJ4i23jPFrTwwH7B9F+EJNruKbTk+ufqe13P3yPuIcr9IV8Azery1MESNxOYzL5ROj4PqQBz2wy1UxsWGxML0iCqKnn/mzLoyLF28Z9txzz7Bo0aL6/YFolbow/PiMn4bfnvf7Tt4tttgiHH2f+yQL15yu/stfwo9PPzO1efe77hJ22P4uKV7t/Pnzwm677Jziv954403hH9ffEB58/2PDvz/nmeGJj31UeNwjHxFOjHF0D9xvzzCS4tuGcM21/4hWqb8Jh0Wx9tEnPCTscJetwqL5c8KRh94jPOVxj4oi85Lwi7PPTSojfaX/K2Kfjjj80PDIhz8kbLt4i7Dlos3C8Q84JtZ1vyTsXvF/VyZuu++6c3j+s54anhiF5NkxRi8WyYln5EfbsxierK6j6+PEO342EGPVNlarVXzc6pppKYbugnlzw6Ni3fTzOz88Pbl0vuW2O8N3f3Ra2GevPcKx9zkyHiLA4pfDFplaIa523qvi7Pab37QJkRa3x0WDUvZGyM8HDqo5nV6Vjtr5PU25+r3snrlbSs0xcvOdUc3x3LI840udNd1p8T/VZ809UV7TORhRCNWdMqIpb/odwToKtcOzZoZl2y0OS3fYOgzNn11996Xvv+Z4RU9Qo94cT5xtXzDZ/BNrhbkkIAEJSEACEpCABCQgAQlIQAISkIAEJCABCUhAAhKYOgSmIUrU0TXTz44b5CTexr+jYIFQG7aJQkWMU7syChcDCD2mvgSI64v1ZOneuBGwugWwtsfiRoir8mVXtKMry5JW40o2x0vFwhLhrsu6MWbHzTGxZL8SXeMui5afZbrsssvDKe//YPjHP/6RrsOdLkLgrCj2VTFIib87mNz3Uj5C3YwYoxS3wMlSFMvraFWLRSodv+GGG1PedloWLWp//stfhVO/9d0wPwqw8+cvDJ//0lfDD398eowve/uo/DfeeGNyR7z55ltEl8HLwikf/Gj49dm/idas3TFwcTd80cUXh3e/L/bhhn+GxYsXh2v/cX24Prp3nhXbtDJayF7zt2uTW+I50VXxbbfdFraJ8XHvf8x9k7D6iAc/IJzw0AeGZ8cYtsfe54hKhov9+G60Sv1ljLl7//vdJ/zHvz4jvOA5Tw9Pf/Ljk073xa99M9Z1U5i3YLMois6K7pVnh4v/dGm01j0z3O+oI1PeF/7bM8MTHnNSis379W99PyyNYu7MWP/CaIGLe2VeiK2VCDuQXDczB6ZHS91K3ESInVEdooiMK6G8cjeMIItYXvGPbpSnhRiH99BoxbtHFGfPCNded0PYMnJYGEXvc6PL59/+7oJw3H2PilbBuzTzI5u0JvKl9FnPv0KwzeItbSCmLz+jb2lIdY1bntM5JuwozTdbvWZBNf5sSijF1dFlV62screF2vxe+X53ntiDlv7ZEXCzikybYqYBYtAyHpsviC6Ptw4rt1xY3WgE+K7uzPpnW1DtLXBP7uuyXcaaKHNyLTC3BCQgAQlIQAISkIAEJCABCUhAAhKQgAQkIAEJSEAC64bAwKvn7zIyEMWjJm5tdoNcx6yNothgjNsZ7n/fMES80+jy1dSfQHIXvWJpylC6Pc4ibNt9bXZ1PMrCMPmEHWW0WFRcKVxEE+3UFQW9O2JM0r/99a/hXjGu8Nvf/MYYczXG1YzpN9E18KtP/u+UH3Hw3kccFvaLsV5Jt0QXw2f98tfR6vP/wtH3OjJst9120f3v8nDhRX8Kf7/++rBntKjee8/dk0CKGHv11X8Nl1x6WViwYEG4Z4yLigtgXBzjRvgPF18S47guDVtFi917RJfZW2y+eWrDjJjnzvj5n6+8Kvz29xdEl8EjYeHCzRIj3CAjcB94wL6xTXuHRQsXpTiuN974z3DBhReHv/39H2H2nHmpp4isM2dOj3FsDw677bprKhuXytdEt8fn/Pa8cFu0dsUiF+ETYXj3XXYKe0QL21tuuTX8PFrBLoqWrs9/5tPCdVHEPf3Ms9K8p22IuNOitehDH3j/sPceu4d3vP+jSexENMWKcu89dg13jWVhcYxL5ov/dFm4KZa5IAq1xN5dFi2pd4gHGhg2Pts9WvEeuP8+sd2zww3RkvcPf/xTFKPvjOL0/CS8zokcGaNbbr0t/Da6K0YAXxyF27tGi1tE5X/eclsSfxG8iX288453SbGAr7jymiQTzpiOUL4ijeWeqX+3RyH+r9EF8+5hzpw5sb5LU5n8ziy5I1pTbx5577/PnknEvvYfUcSOAnNyrZ1mRbZYTeptuqY7VZORvvLq+CwutMpmLldlVKU0ZWfXxJ153SXS5trKtjQt6ZZEq1KrCrrropTGNr2Wl9PNR2VVKem/Pdqd7qPIbBreBiLr5VsvTK6P6SsWtuszHXT7nZrZrs8BsG4JSEACEpCABCQgAQlIQAISkIAEJCABCUhAAhKQwFoiMPBftViLBW3l/hjrWn6vLCkHiaV59L3CyN32CyPRKtA4tf1HAhFuMFqsYoVaplKgbYu1KV+tIxXaU0crayxtu+vNVrOIbVyPqLd8xbKwRRQjb7vllvCoEx8eHveYR3cu+u3vfh9e/fo3hzmIt9EE8447bo/WpiuSFS3udREGZ8+ekyxuk0veKFLOnzc/CqNRiFy6PFq13hFFRqyFp0XRcE4UAeem+YEAS8L6FutS3A3TpqXRCnbp0iWVBWdtYYvrXNzyzo9tmBvzJQvRuu3Lli6NIm+MGRsterHSRU1DKJ0T24TAibBIQsRdsmRJLH9JzIv18HDlCjiKn/NiufNim3FHTKKsJVGkpA2IsiuWL01WtA++/zHhze94b7jksivCoigmY7m6MoqtN990c3IT/PxoQfuxz34xXHDxpWGzhQuT22AEYQRd2ktfZ2NJGxkgVNNfyl++bFlyuYzoSxxbYhYzE6bH/LR/bnRRTJ8RBKkPUZu/56f3p6VrcQ09M1qvMx5VjGLGdigKz8yrSnxNbo9jn5EiscRdFuPRcn2yII5tXBktnGfHAxj8nayiYxuYHyuihTzMKJs6KCOLtfDqKdHiCji2g3IQtbHkrWTL0eJlFmuz++/qMEE+TlBazHbP5e56e4u1uX35SnTXVGIt+GZhuMqXbW/ruuubqHPv5UK4dWptOhkIM08j2xWbbxYtaTcLw3PinEOkLU9ddDd9nf2lWLvOUFuRBCQgAQlIQAISkIAEJCABCUhAAhKQgAQkIAEJSGCdEhh4xfydRwaikJTEWkTaJNRGN7jRDeggrmYPPzgMH35YGIkij3FqxxqbKJxFgW54qBL0Ssu9nlcVXlTTr4WK23HdOgFjvizmIvTdeMP14YmPeWQ48eEPDQsKgZPif/bzn4e3vvOUKHwuSIIp4h0iaq4CMS6LZojOlfVhlL2oIApWiKRlQnhFk0bo5dqUPf5DqEwWlIT1jHOIfx13zPH9JKzirzfli1fkBtR1UHdyn5ssJ3HzG9vFK1mAVpxSTODkjpn2V3kHYjsoN7U3CdiVyIaISv6VcVzuuO3W8NgTHxbudejB4eS3vytcefW1YfMtFiYBetmyKGRGQfYpj39UOPboo6Jl7UfCtdffmKx8SakvdCp1r4oTm9tYNSubidKiKjZx2T5cBldtq/Ii2CYROwmh0K5GnfdhW+Gv30t9qA4A0Nbys9Smeu5Agnwdl9upurKMVEE1UrGOxgK1ElXbKY8bIi0ur6v21FIthrb1BR3r2bba22So+lbnL7O1snTfNq3yskjc3e7e1reNoFzm7u5h5zZNDAfC0Lw5YcXWi8LKBRxoiP+bkDXtRG72UWjHeaMkVWVVrJ0sQ/NLQAISkIAEJCABCUhAAhKQgAQkIAEJSEACEpCABDYMAtOS++PY1upVSTbJ9Wq0wpu2X3STG4WtYWLU9og/umF0cd20soobWsfyzQpUj6rh23kh3MW/m+z9haV2kaUmSTUppmy0AJ0ze3bYcostOpaouQm/ii6AEeFxY5ytJLGExcKSV4qFWr9w9TuNVy2SJiEUq8ra3TH5ECxnRKvbHLsWQS+9n66JL66JnxPbFKvS9CLObSx3IAmXMU/Z+SgeUj75EZNn0DbamkXOuiOllSdlYiXKT6xpO+0lL0JwbAvXT58xPcyO5Q5EC9pLL/tzatdjT3pEdAm8R7I+3Sxa+e6/9x7hGU95fHhAjGF73vkXRDfJ/0yWxpXwWfU/tS3F6o19QKAuzJ5TPgTQWlxGxIY1fUhsapZV0ypL1cQ0s6iFca5r4hunka3zZ7aVgJ7nUFVv9RmibxXTti6jnFmpfIyqK3F9LKE2icm1RS1s6UMp1KY+1ONRDWEzO0vRt8sgtZjAedjLOV2hrEXKVt48h2sJO/3Z+xxDJZQ37Svb1QjSjRSKoh7v28hs+Tabp9i0gwtxtx2ZT0ioLUms6vdM2ZPRIm3HdHhVi/c6CUhAAhKQgAQkIAEJSEACEpCABCQgAQlIQAISkIAEpjSBgRfP2ynFrK1cIEfBD3exuFXdZccw8oBjwmCM3Rj9qk7pTqzvxiGUroxWyCMt69N+7aosRBsD0H6ujjvX10abtcfjWqnqFnYGo+XoDdddH572pMeFpz7p8Z1Lb7v9tvC9H/w4fPGr34jiYHQVHN0Edyw2U65sEVpdksSuuuiO8JbeyhaVlZCH3JeF385ndXH8yMat1c9SkKoFtOQzt25mKdr2VuHGNFbOVpTtuKuFHWiyWCUOL66Kj4qxYu9/33sn4RILcixTk6VsFGX/cNHF4Qdn/DQsXTGY3EAjXHelrjanznV9nNtSSpijrFbzBGiJnE37K5Dd/SmryT0r5c4xwHUwF/Fj81j3mKSMF6JvJTLjqrrqQWFY21zVbkoey840quXcOl+7le0p0KuetoTZHu/cmDLfaEvhuqa6HQN1nwbnzw0rozUtVrVpONKhlDFOW4z5ZVNO5Il+K7UnfzcR3D0PzpoeDrvxtlVt1EQbYj4JSEACEpCABCQgAQlIQAISkIAEJCABCUhAAhKQgATWA4GBF87bcWRaEmsRaqMuGy1qRzaPrmEfeGwY3HqrGPgzxqk1jUkAobayqu0lmDWSYVchY+g6ScfMmmZxUSqpUKRK9WYoio7Ecd1h263C3nvtmaxliWd61ZVXpdisKVZsdI2cxLc6VZph0+Ys1DaCY85YS1+1wIWYl+KXJiFzbJGwp1DZB0lyPdsRhrFvrMTFQv/rKaO1UZb5G3yV62Rivy6P7o6333bbsONdtk0xdgdjjNc7Y7zc66Lb47/9/bpo1TszxpedF2ZES9zkrjlxag/E6CnRy5Vw1f5auWz1u5ZAOz3sJftWtZQCXllvv/frJmd30sUlvdrYmQ+1NW01trXb5nqOVCIq4nSdu2/VNf0eOnKvKd8waDCP0n9H1VULwK3GtPmVcycPYbLmjt91w8T3jXFpeY0Q43i1PQe0wXRqHD1RRkHsGqA03MNx3g3OnB5fM8LQzGnhPn+5QbG2B0nfkoAEJCABCUhAAhKQgAQkIAEJSEACEpCABCQgAQls6AQGXhDF2ukIe1GoGYxxaYeiy9iBY+8ThvbYLURTxA29f2u9/YODK8IQ8XxT6iNcJrFt/M8a8bTSZUZZ3KL5pY9qEbMusgnROhzuvOOOcNttt0WL0coaeu6cuWHBZgsal745hmlub9Gs5P623Y9OPFSqrWLA4kZ3ZrTSbRrYo2/1W13iYKnW9cNRkOylTrWL6NbxxrFGjRcPR+vnlZHNsijYrli+suO6GnESd7+zoyX5rBm4TK5i5bYtZ9tDmXl1RFnGrSW/drpasi44j7ag7aWEVrlGjc9YM7wWvkc71+4t2SLGJtfTSdBvBOby8ECuLmv87Tlavd+MUmcMx7oFevQhl1BKoO0p029+5OKyJXCnjOTaeCCsXDQ3rFi8KAzPi14DSBN2eTwW7HEGoq+1bt3TGvJwtPBOIm20ph2Kv3O/IzAr1q4qe6+TgAQkIAEJSEACEpCABCQgAQlIQAISkIAEJCABCUxtAgPPn7fDyLQo0KyIVphDUcQauNc9w/DBdw8jK6IA2XLxOrW7su5bh6XmyhVLa05tU8LSPnAcZbKr6b1VrexKOLswzq5pu122VtajVcxR3Lmip8YYpcSHreOcVlV1lNT6r1qYq9tRujzOTStdGWNRi7jZFqDbAl6X++O26tbDyrQ79unkndF2C7ltl7+5c1XvRiKn4ciosnqt4rkmTsSdzcLa2IarnVFLFsBJVcsyJfyBXwxso33WLqUrAG3Xzc0V2aq4l0Q5tjieyqQthRl2VVuveVg1dEY8pMG4duZXOScL0bccxmqC1TOqFmlz3X3PJrRu0zamUuid1B2dOtiU1vQVEMNJ8ByeHb/noki7ctH8EM2mQ3QnMKkqVi1zj4lQToxapB2K7VmZRNoZ0dI3Q21qVKxdNfpeJQEJSEACEpCABCQgAQlIQAISkIAEJCABCUhAAhKY6gSmYSk5GIWrwejueODA/cPIPaJQG93CKtSOPXQIYUMro+VxRyDKwk/5sy28luodv+e/20Lv6LoR0ZLginCGGJvMBiuRMSc+x+oVN7YzonXojGj92uXONmUcLY+ltzv6ULeQm67I1rW1VW1bqK3a1LSj/Xen/BJHSyfrFmoRKhtxscw6lrxWOUzOPWxKqNwp1wkdE07RahFOWAjPiocVqvisROKtc2aXv30qpMzGEhm9N3NrCbU1mzb1evSSgNoIi+05VM6DLlW0gN30q2vWFO3OXNqzKnGprWmZKz2F2npupLmXmlCzzNOXeuIr/dnLd3c9HrnuOnszZ4tGVSSqfvYb57bg3OGXBOVqzlTX1oSxmo0i/IotFoQlO20bVi7erHJtTaziTlpbom2ve63qX46ZOxTdHC+bPyssXTA7rJw7sxJq25DaA+ffEpCABCQgAQlIQAISkIAEJCABCUhAAhKQgAQkIAEJbDQEpg1GZW1ljOM5fa/dw8CR0aqW2I3RytY0NoGhwehCN7rU7W//WQqx+fdesmOpYJYCbpJ0ilfVHvQwrGUrcWy0SMo1lbg6WnRtdN1a2ap1oWRcWr9FHZUIWQufKe5pVRz1VnFqq9SppdA3e7lu7mQsBcTUkW7GubzGjXBmk0XYQnQtLm2cNzdybRb+RpFPlXSUvaofpdLcuaBWIPtNg44O14BL7WiJmHkU2/JjI9K2IBQyZU9L2DJ7ssqsx6L+fbTL40bEbHdlRnR3PHPm7MpKuodemadR/lnLjNVwNoPVFNuNdVSReRTLMckcGoE1i/TNmJftHi3l5ncqS+TsLBoxdCB+lw3NnRWW77BVWL791mE4/p5cHqeiS5DlPdhvwMtZ3ytPL8G3e2zR85OmH+f+imhBu3z+7EqkxZoWAVmRdjz4fi4BCUhAAhKQgAQkIAEJSEACEpCABCQgAQlIQAIS2OgITBuMQu20HbYL0446IgwixCHUjlLcNrp+r1aHhoaGosto4tS21ZWOgld8VqpabfG1l8DTbtr4Ck5tZFtfWJTZr/j8fkd1SxJvp+Jegh8fTo/WqNMQlerUlpZ7Qm1pYslCuBaUOxa7nboR3LLMWgmRZVOr8ktL1F6serWiFuMm4tZ7vCHpMiGmOa329BiuXqJrwzjPmbZo2xrO2q11jaD6sHWfliL7eBM8WRXPmlWNZwdyd+e75lXK1v35WPJkT4ytLrbnT/l3GQO4v51tORPruxGRNlrNDkcr6RVbLQpLd9omuj1ekObNQLxv17zHgPHuT1xkVyLtcGS9Ys70sDSKtMvia+Xs6bW1cv11Md6g+bkEJCABCUhAAhKQgAQkIAEJSEACEpCABCQgAQlIQAIbHYFpI/PnxTi1h4cVm0VBA7e+pjEJIIgND2b3x2QtrfKyGlWKsm1Ty34Cb2lFWtoedktaHTfIGAgiAo3S+Cp3yaXlYFVjH5GzNOjL7o5LUS5+jqvsgSh+YVVbZamluNyVWm/MbetqU1btCgvQxgK120FvRaBqe1NNYy9ZCZxNTNncrzxgHavKwsIy1ZVdVXf5jG4NXaudqcwu3btxe9xlQZtZ97i+eauIg1s3thI+y3Gmnd11dk3EjlvmWsRGJM7CcZoHVVn9hPZcFnF5Z9Zunzvlt84QNBa1VR2p6Lpt2SC6svAup0IDq1Vcp5dJtGyZU3fbwzb20KUw3Ixz9W5vyTiWHC1pp8UPhxbMC8t23Cos227LMBytVgMW8H2F+l4DP9ZXQPuGa/e2uDbHyo2ujZfPnRGWbhZF2nlY0sZ4ufF/vayZ/fqVgAQkIAEJSEACEpCABCQgAQlIQAISkIAEJCABCUhg0yIwbeDIw8LK7bYNYTmWoqbxCAxGQbtyf1ymto1gqWJ2S0vNVaXIk/N32xZ2C8FcWcWoLV+8W3o9TrJscl3cFs9qmSwLq1yXhMyiH6XunMqNH0a3sdNihTNwlZtSc0FqdUeLrvqQ4+rmfElELDXJdimpP3XFKW8t1xIjNfU4p0ama8vO2W1y4w65rj01tTU2GV4/YbS70tHToaXVdf2Z6utuXSmSd7s+zlcWJbSnUWp+MUbp8+zmugWyEEI79VTqeTVq8Sdi+8xZMY5xdH/chTUXFQezmjstHbFmUo1tIaPWTas+rvpRYu0380tKVV313KlF9lxDQyiX3twzTSvie8madigMz5gelm2zeViy49ZhaLN4CAWxFLfHKfUSVccb7NFzr3tC9OlhzTy1J4qzS6Kr4+XzZoWhGSi0tSvkseCMnnW+IwEJSEACEpCABCQgAQlIQAISkIAEJCABCUhAAhKQwEZKYFrYb586Rq3qwXhjnOLUDg22rANLYTaX0BbieolCmXcpJpVllePRb2x6qKCIQbXQ2YlnGt/rSIgdJa6xFM2t7opV2xFlB6Kr3OnxVQlNo1Ld5GQ7msQ8cjTt7bg6LjTHnKUTwzOLqoXSl6yGU2W55Yi3WYLOnSi5VjaandSxpCyYdlTtgmdLfK2rrIppf5Y15bqLhRba6fFIUq+by0sRs3m3HPuiLT2HuXIM3bbCbMrtniddroprYZq82Zq2Szxv9bFqeSPzZ5fVHfU2jUklvme87RnYrTc3rWl3rYku257/WVatShotAudZUA0GgiyNGVw4PyzdeeuwYuvNwwiiKLG3O3Ox3cpiovWe1a13e6noLXiwqefX0MzpSZxdumBOdHs8I4rIsT2TrXJC7TKTBCQgAQlIQAISkIAEJCABCUhAAhKQgAQkIAEJSEACGzqBKgJpXxehG3r31lz7R6IoNJzi1Ja6WWmtVwpC/cTZtujTLTZWrS3LLIWsUfaOqSWVm9rK4jZfX7rHRS7LIlxbfeyWwlqssggbZ8j0llXt6OlSC6ptRS53ryO8Vux6SV+NJNu0tmHdLYA2I1AxyS6Fq77Gf6kSREVUxd79msjMSOJ13dkkGtaN7xRZd6TsT5YYq7aPtgFuGtRLma3ra31Uie/dnzXWpxWbdk25fwjts2JsWmLUjnaZ3TWZUxmVJF67OE7TcbSwXbkz7kbbzP5SLm7k82YEq5aV7e0WZLOdbVPv6BIrtXiE2LQzZ4Tld9kyLI1uj4ejS/f0XZasactRGS0IN5/3VMgnMj0qAkmkjT9idbg3JhZtR6TN8Z1Xp4oJtsRsEpCABCQgAQlIQAISkIAEJCABCUhAAhKQgAQkIAEJbJgEpinUjj9wCHaV++OsumQrzlKFyaZzbVmqn2hEvaXk1cv6r2zbaMWnI8rW2bJsl/4sFMVGEq7frKttBLNKiOyIZoXZ5IzoOje53u2LKbPoJSZX7ajIVCWUdDKxqn35+ipfvibTa0TnqpQmf7dUmpikoqi4/r3kkbO3cffrX0KTrZDrzpS8O/2r3mxmSLvA3Nv6/TJj56PKOjmj6IjF9di04732tq6l21XhCLRY1A70Eg1z/V3DlqXapo1Jvs3zoTUJ8qW9hNtmznVzaO6SagCyC+sqV/NeVWa3BF3NwvjCajamwc03C8t23jas3GpRjAEbXTtH8Ta5RG7NpdH3WTn4Zev7z/LR06Ma+JEYj3bF7DoeLZa08fdkXD2ZovrNPd+XgAQkIAEJSEACEpCABCQgAQlIQAISkIAEJCABCUhgoyfQx7ftRt/vSXVwKLo+xv1xlSoZqtFiGvmpkSLbak2WrtoiEeW1VcNSAhtbUawsaivXw12xROtim1oL28Q6b1Nz3f5alCzB4Pp4ILk/7hYak8FqB0AlLjZGrI1MV8Wi7aaSy28oNiQrka25phLyGtalU91GqK6v7wjMtbhYarhlp3JXWmJao51mibDlVjn1sR6PSqfrcgWcxcVqhpRzos9Uy0Pb1c5ccFXGaFfBzfu5ntLqNNeUrGln9rCmzePWdDZP52qcynGshzFZ0RYmuaV82ox0KYfmjjV3SzPmjeVunhcNq3xv5dmWwRTlUWEUaofnzIzWtIvDsu23CkNzZ1WWtNnFdRfP/EfZ0vZ4tHvRZ7zyvV8fAhiOTFbGdiydPyssWzArDEbXxyPcj4q0YwH0MwlIQAISkIAEJCABCUhAAhKQgAQkIAEJSEACEpCABFoEFGvHmRLDw0O1++NSXcuKTCkotVWaXkJrt+jZmN+VZY83R/upkI3YlbXCLCAmx7ZJZGrKrkS3lhAWPy6l0+lY1RZplCBcf9Yl3KZmVHX1cnXb3buqL1mezj3opXeVVqU5bmqjIZcda4m/ExbPUCVrqbgepmHioeZUDnnrzcYCtBQqy171GNNSMM0cE//R86i0oK0E7NGdyuI1AjvWtNNwXZ00zO68Hd210Z07WvyocusxLKvrjEMt7JZ42tJoVXO3E+M857pHKfdptLjfucOiIIsYunKLhWHpTtGadvHCaE0bi0/WtCXfXty7BeQmd697tM/9V3Mk/uzyuVGk3WxOWBbj0g5FN8zUn0TaCc+18e5xP5eABCQgAQlIQAISkIAEJCABCUhAAhKQgAQkIAEJSGBTIaBYO8ZII3QNrVwZRpL741KN6Sf+5MKqvI301DajbIuzvVSenupgVzu69aHebarebcrPEm0pkVYibJ0nuZGNLnSj2NcuMVnyJgGwhFb3M73Hf7qv6hkntStXIxtnca+UebsFwEKorKtKVp/p99qhbnFBW6gc76ZO+XMXkhhZl909rPVfTWsbi+ByRFpjWv5Z19G4bC4taUsxtpl32dK2W/psmkJbZ0a3x7OiUDs9uT1GQezTh2KI0vh0mFVW2t0S5mhxOJVez4PcwrZE2hwFyDOwkWmzNW13X5pG5SGoplS8Lt5/Q3NjLNgdtorWtIvD0OyZHZfHFYE8d/NAlbOmDb77rmk63z2n69MGnaKHZkwPy6IV79IFs8NyRNr4d1V1r3t3vJnm5xKQgAQkIAEJSEACEpCABCQgAQlIQAISkIAEJCABCUigIjDwjBe8XLWhz2wYGlyZYtUmULUgVElOFbLueJulyNX+vJKfmisz8uqdRhwrJa9S9Bw9RJ0SsvBHm6KR4cooIq2M1n/ZHWuWFLMIN9wRl5oyq7equKwUg1XmzGgx2Ai4lSaVhb3K4DRLaiW8Lpmt+aDPDCsp5My9svYnUYh0qXHF1e3CWwUXvS/GsTtTR7hsK5FFlzPfbpF6jFuqM140t2Q4+prR1Xa/k8ZnYFqYwSsKtdOmxxDUeWhyG1tTCuFz9orBOD+4tmUMmt5qxrCJ/tq4hO41wp35izjcGZL2/Og12planmnFvUV2DhHEPq3cYrOwIlrSDs+K8XeJVztKIK2vS1WWs6V9Y5et75ak24cMUt2xLETZwVnVaxi34Mlced3/38fN7//Euq/UGiUgAQlIQAISkIAEJCABCUhAAhKQgAQkIAEJSEACEljrBBRreyIeiKExB8PgiuW1G9lusaq3UNlPGKreb8uwjciXZdysAfVSGUfLdh3ZCYGtFt0G4y87Xndz2PH6W8JQjFtKSjJYrS9VpYxWmhr9thLwpnPtWOLnqCJaomMR27UXlfK9UjJrfh/NYLSg3UOc7SWqtjW5uvJ2F8bQY8e5CSep3GWxtnVZv6aPXfpImBZZT8flccfCOA1ykwodc3oUOpdHwfPS3e8SBqMImQTbInsVi7gRNEvX07nA3pJrx7i5x1zrdUihF9JioKKgTNsGF8wLK7ZaFIYWzI3CaWVh29xJvQY2U+wz6H3jQ9d3aN33kYhzKIrfK2dNS5xGkqUyVuWTHOs1+PWtWLsGYVqUBCQgAQlIQAISkIAEJCABCUhAAhKQgAQkIAEJSGAKEVCs7TEYCFZJqI3xakmNwDmW1d7kRzVbMZYCWH85qBSqGrm41I+WzpoRjjvn0nDc7y4NS6dFV7GdVLR7ol1Yj8LUxEnWnVl1pXXsqnopyRNv3LrLOcGxmhHn861RAP3co44Kd8yfHWYMFjF50zzvdoHclj5zh8p8ZScb+9gK3GjNuJfYWpXQcc+Ny+MolA5uGa1p4yuaDMf7cLi2BG4feeiuvTIVrg4c9E5lj4q7rm7WMJa00YJ2ZXwlN8dra16twsxQrF0FaF4iAQlIQAISkIAEJCABCUhAAhKQgAQkIAEJSEACEtgACCjW9hikwcEVKVZtZWnYnaGt3/UwYuwz7L2sRbNz5fYljRzW20awlsU6lVe/LItWk0efd3m472+vCEvnlGLtBjATbeJqEhhfWZyxcijcttnc8JWHHxGWzJsTpg/FwwiFvtlPhM0N62VV257/bavzzjWjDKGb0jgckaxWYwTtofnzwvKtNg/DUUyuAuNSOz9jAT1F2EIAjnkGaj/M3bdteWH3vcWdNBwtkwdnRiva6Pp7KLoQ73njr+borO7lirWrS9DrJSABCUhAAhKQgAQkIAEJSEACEpCABCQgAQlIQAJTk8DA057/0qiVrD/3nlMNy1C0PhxasSzgcbXxBJzt/pKelFK2SSw1KD4bru0Tx5bOGt7dtoKIt2PZNzbCVNawkqCc3MNGsXb2zHC/cy8P9zv/8rB0umLtVJtb67s9M6M4e2sUa790wpGVWDtYWY6T2rMuv1vJnO15Obon1Tyu3IWXom7pdrsd4znXyvfPSBRKcXm8cvMF+OGONxKxaam6EFq7Cq7/yCcqep1qSO/1Emq5uaMwHGPQDs6OVrzRIn04uTqemolIubd+4JNTs3G2SgISkIAEJCABCUhAAhKQgAQkIAEJSEACEpCABCQggdUiMHDIIYeo1K4WQi+WgAQkIAEJSEACEpCABCQgAQlIQAISkIAEJCABCUhAAhKQgAQkMHkC2VB08ld6hQQkIAEJSEACEpCABCQgAQlIQAISkIAEJCABCUhAAhKQgAQkIAEJrDIBxdpVRueFEpCABCQgAQlIQAISkIAEJCABCUhAAhKQgAQkIAEJSEACEpCABFadgGLtqrOb0le++MUvDrxMEpCABCQgAQlIQAISkIAEJCABCUhAAhKQgAQkIAEJSEACEpDA1CSgWDs1x8VWSUACEpCABCQgAQlIQAISkIAEJCABCUhAAhKQgAQkIAEJSEACGzkBxdqNfIDtngQkIAEJSEACEpCABCQgAQlIQAISkIAEJCABCUhAAhKQgAQkMDUJKNZOzXGxVRKQgAQkIAEJSEACEpCABCQgAQlIQAISkIAEJCABCUhAAhKQwEZOQLF2Ix9guycBCUhAAhKQgAQkIAEJSEACEpCABCQgAQlIQAISkIAEJCABCUxNAoq1U3NcbJUEJCABCUhAAhKQgAQkIAEJSEACEpCABCQgAQlIQAISkIAEJLCRE1Cs3cgH2O5JQAISkIAEJCABCUhAAhKQgAQkIAEJSEACEpCABCQgAQlIQAJTk8BGK9aOjIyEFStWpBe/myQgAQlIQAISkIAEJCABCUhAAhKQgAQkIAEJSEACEpCABCQgAQlMJQIbpViLODswMBAWL14ctthiizA8PDyVmNsWCUhAAhKQgAQkIAEJSEACEpCABCQgAQlIQAISkIAEJCABCUhAAmGjFGvvuOOOZE173HHHhcc+9rFh++23D0uWLAm33nprGBwcTK9eCYHXJAEJSEACEpCABCQgAQlIQAISkIAEJCABCUhAAhKQgAQkIAEJSGBdENjoxFoE1zlz5oQZM2aE6dOnh2233TYcdNBBYa+99gp77713WLBgQVi5cmW48847w+233x5uu+22JOLyuvnmmwNCL5+TFG/XxRS0DglIQAISkIAEJCABCUhAAhKQgAQkIAEJSEACEpCABCQgAQlsmgQGDjnkkI0moCvujrGoRaS9+93vHp7ylKeEu971ruHvf/97WLRoUdhmm23CjTfeGC688MLw17/+NY044ixWtwi0XItoy3tXX311en/atGnptaGlF7/4xanJ73znOze0ptteCUhAAhKQgAQkIAEJSEACEpCABCQgAQlIQAISkIAEJCABCWwSBDY6sXZoaChZxGJN+8IXvjBZ1F5zzTVhhx12SFa1/dL//d//pXxY3P7+978PP//5z8O1116bhF+sdBFyN6S0JsVaGMDVJAEJSEACEpCABCZCYMsttwyzZ89Oz1DLli1LB+B4xhor8bzBNSSeu1asWLHJPH/MmjUrsSJx+HD58uUTevYk1AceZXj2pYx82HAiY7Su8tA2xjUffiQcCWO7ttOqMl3dduV622sHOHAvML4bS2JMGdvsjWhdj22/9dnSpUtXC/F2220X5s2bl/pF/zjkizemduKeZbxzWpXxbc9T7o08R9bXvbNa8LxYAhKQgAQkIAEJSEACEpCABFaJwEYl1rKgzZs/BxxwQHj+858f9t1337RxxaYXi+673OUuaTMMF8hsKPA7Ii7XkgfL2h//+Mfhm9/8Zrj++uvT55uyWMvGKUmxdpXuLy+SgAQkIAEJbFIEjjvuuHDUUUeFAw88MGy22Wbp2eumm24K//znP8Pf/va38IMf/CD88pe/7MnkyCOPDM961rOSUIEI8/GPfzz85je/6ZkXbyl4RSGExcaQnvvc54Z73vOeqd94hMEzynh9Q1D6zGc+ExYvXpwQnHvuueG1r31tuOGGG6YUkoULF6Z2bb755ul5+9e//nUa27WdnvnMZ4Z73/veiSnP9DDFw87aTk9+8pPDsccem9YZZULYzOFXeJ9xOu+888I555yztpu01son3MxrXvOazoGB008/PXzpS19aa/VRMHPoBS94QTqY22bMZ3m8+Qzef/jDH8KZZ5454bUM68LPfvazYeedd079+NOf/hRe8YpXdLwylZ273/3uFxjvLBq///3vDxdccMGk+v/EJz4x3P/+90/fe7fcckt417velQ4Mk2jLy1/+8sChDBLz5cMf/vBGJfhPCpaZJSABCUhAAhKQgAQkIAEJbMQEpsfF3+s3pv7NnDkzLcbZFES45eeVV16ZFtFbbLFF6ioCJCeu//KXvyRrWn5yYprFOAv63/72t2mRzIJ/Q3SBTB/vda97pb6yIbY6Kfd/Q7MsXp0+e60EJCABCUhAApMjgHXn61//+oDouPfeeydhbu7cuenAG6Itos4ee+yRRAm8niDCckiuTAcffHB43OMelw7W8SLP5Zdf3pWHMh/zmMcEPIjwzHbddddNrqFTNPeTnvSkJNYiwCJufve73x3XEvkJT3hCuM997pN6dPHFF4dXvepVSZScaonxf9GLXhR22mmn1D8EtNNOO22tNxM+RxxxRKqTNcD3vve9ntaRa7ohJ510Ujj66KM78zjPZ9qxyy67pPuD1z3ucY/wgAc8IIVuYZ5zqGFDS1tvvXUaW/rGi/sR70RrM7E+e9rTnhb4vshs2z/5ruF75m53u1v6zuEQL56TCHUzXjrhhBPC8ccfn7Jx4PeVr3xlWiv2ShwweeQjH9lpxy9+8Ytw1VVXjVdF1+d5vsCPQyjM03xQY/78+enw8e677574Yrn7wx/+cEJW95NqhJklIAEJSEACEpCABCQgAQlIYL0T2PCCsY6BLFvHYmmBYJvj0HKKHiuOM844I3z+858PL3vZy8JLXvKS8OY3vzm86U1vCieffHLa9Hvd614X3vve94azzz47ndTOLr3W+yjZAAlIQAISkIAEJDBFCXAI7v/9v/8XHvzgB3c9O3HQq33Yi0N1WN/y3JW9d+RutZ+72gfmEF7e9773pWt32223jcq6rGSBwD3eMyiiDqI1iVAeCEpTVbhmDpRuadeFC2S4lIcBVsU97arebqw/JppwgcsBS6wp99lnn4leNmXyYQ1aju1k+r46nZjsHEJUZb3HwYGxEgclHvvYx6YsWLj/13/9Vzr02y+1LXtXxRNR2RdYtr8zy++G9nfm6jD0WglIQAISkIAEJCABCUhAAhKYWgQ2GrGWzQJO6mPJ8fjHPz65jHrgAx+Y3EZx8nrPPfdMi21O8mNt+sc//jG5H8txgTi5zAKek/f8HG+TbGoN49ptjSzWLl9Ll4AEJCABCWzIBPbff/9kXZYTVmGf+tSnkkUYlrb/8R//Eb797W93uSHFcg0XtWXCTTJWefnF32XC5SjWiKR1Kb6ti7H53e9+1+n3T3/609S/sRKWmYizWB9jUZvdpq6LtlrHxAmwPsmHRb/whS8EXt/5znfC+eef33XYgPUKwiDrEdPkCCBuYm2a+XIw9xvf+Eb485//3FXQIYcckg6UjJV23XXXJPJfeOGFyVPApZdeOrnGrOHcrFPPOuuszncDbpBNEpCABCQgAQlIQAISkIAEJLBxEpjSYu1ERULycZKZxTXuuFiIswmY46URh/bOO+9MG1/3ve99wzHHHJNiqGXrWSw3KGOi9W2cU6F/rzZUV9Cb2jjZXwlIQAISkMD6IICAWj5Dvfvd7w4f+MAHkpCIuPCrX/0qvPGNb0yCbZlwFVsmwlBgoZtfCJhlaluxrSsrvnXB9NOf/nSn33h+IXblWAl3q//2b/+WYne2XUWvi/Zax8QIICQiHr7nPe8J3Be83vCGN4RnP/vZSZwlXEtO++23X3j4wx8+sYLN1SEA409+8pMdvrDmHnrOc54TfvzjH3eRIp72WNapl112Wbqv/vVf/zV9d63vxPqVvuTvxE984hMblUeB9c3X+iUgAQlIQAISkIAEJCABCUwlAgPxlPHIVGpQbgsLb06jj+fuic1BNu9wG4UF7TOe8Yyw7777pviznLDmRDInqbHyuOKKK9ImCK7jvvjFLwY2AbmWOGsbW0xWXASS3vnOd67W8MIfl4XjWXisViVeLAEJSEACEpDABksA4QlhJCfCTfzkJz8Z1R/cvGIFmq1i8XJyyimndMQHvKAce+yxnWcyyuDZbYcddkgH7XgR35PE8xtxXXFVes011yRRhmeWhz70oSk/6R//+EeK/1iKurid5UAfMXRJf/3rX8MPfvCDLqtf3udQH8IOz5Q8N5J45iS0BlaRhMxYsmRJ3zGjr4hvd73rXcPixYvTgULaiSBNrN12Iq4mcTZ5HkWo7RezljbwXMuBRPpJf7gGluecc05fl608IxMTl7wIQAiIPN9hrXz44Ycni048zmBJeOaZZ47Zt36dpr8HHXRQ6gfP1rhnxqoUC2AsHbfaaqt0KVaQr371q3sWg7ta4vDiKYeEmAkzBP/JivMcEHjIQx6SysHyGCvvtgUyDKgTF9vEPc2HNxkDrCvxxjOecN7uCCJstjTnMOm///u/h3PPPbdnf4nRTGiWfNiBcWQt0z6YwMXMR6zRFy1alMpiLlIubNrud3GlTd/XxL1AXdx3zDlip8IMUfP0009P85qx5X4hffWrXw1vf/vbR/WVWL20HcvVBQsWpHnIOo85gija657oN89ghSCbLfMphxi2sGsn7sOPfOQjHYtlvk8QYvHGRJsf9rCHhS233DJdRlva4i73xSMe8YgUR5p6ORjBnM4JV+R4c8qJOUY7+I5hTvGdRLxb3uOARa/15ite8Yrw6Ec/ujPfEYtpC4n7iPrx/ETCSxTc6XM7wZj7j598vzEn+H674IIL0ndDv8SY4oqb62BCG7kWVtx7vbj2LcwPJCABCUhAAhKQgAQkIAEJSGCVCUw5sZaFcF4kIrSyWcGCdO7cuZ2FPQtI8mUhl8/ZwDnppJPSwp2NCz7feeedw9VXX51ebGyxiUR5LDzZiLr++utTPsqjTjYfKJP3br/99vQ7i2R+ZuvbDUXUVaxd5XvCCyUgAQlIQAISmAQBhMa3vvWtnSsQUHGDjDtfhK5SWECEQ+TM75Wi1AknnBBe85rXdMrBDSmiJWIaom6/hHCKIIZwieUZAisJN6gIX4iTORHqgjzEvCVddNFFSbwp40YisCKg8OzYL3HgDzEQAbZMtOGJT3xieOpTn5oEnnai74jDWFiWB+He+973dsQnBMp/+Zd/SWJzmXiupZ9YJCPGtRNi69e+9rWAlW5bzEEAeuYzn5kuuemmm8Lznve85J4akaadeI7+7//+7yT0TCTx3IzoiGDfjgmKoIgwTIiS7bbbLhXXS6xFMKONJ554Yk9PNwhdHEBs8x6rfeOJtYjwjHPbwrssE1HyTW9606QEq8mItYhjX/7yl1PYFhLrD+ZsGSeVdsKmn9Ut9xlsuO9yYt300Y9+tHMvILwx/pO9F1gDMZe5ljVRmXBTznyjvXmu9xJraTftz4ce2mPGgduvfOUr4UMf+tAo0bnX+E5GrEWI/NjHPtZpH3P66U9/ejrEyyGKz372s52DGwiaWKqX9w4CPnmyWPqzn/0sxczOqRRr+S7Do8ARRxyRDkC00/e///3AfV5aU5NnLLGWejlgjOcoEt4K+A4o28gY8d35rGc9qydj2sUc+Z//+Z+uuuFIfF7GNgvW7Tbfcccdqf+9vlMm8t1gHglIQAISkIAEJCABCUhAAhKYOIEp5QaZhWeOIcsmA6e42ax6whOekE6G77jjjsmNMQvSBz3oQckagA1C8nFSm42NSy65JImyeeOFTcKddtopbYJwMphNBE5wc+L4uOOOS6f3KQuhl8U1G0mcLH7KU54SnvSkJ6UT5Gy8sdClbZuiq+RNsc8Tv4XMKQEJSEACEti0CWAVxwG4nBA4EKzwcPKWt7wlPPnJT07eT3ie4rksH8Ybz61xL+vCXqRLq0KEn5wQRtuH7Pi7zFP+znWIZ4jEbaG2LX7SH2LyttMLX/jCJKb0Empz+Y961KNSnjLMRCncIqi16+MZGEEOy+NeQi1lI+ggwuIyte2ZphSjuR5XvFmobdd12GGHdVlKjze7EVixDm0LtVyHNS1M+gl15OGZH3GYZ/HymbNsF1aluIPNotl4bRrvcw5oMkfbQm3bQnWvvfZKPMm/NhJzFAvenLDkZO1R/g2btlBbsmE9hKCcLW65tj3PV+VeoBzuXeZ5W6jlM9ZmjC2Wsv0ScwzO5fi35xvjj2Usc3tVUz+ra9Z25b3I90++17KVea6z/V3A+7S1tKAfy9MQ9zMHFnoJtZSF1T+HUfrdv736ThvL+nu1kcMhbcZlWdTHehlRGNY58d5LX/rSLqG2PTaMLd8pcDRJQAISkIAEJCABCUhAAhKQwNolMCXE2ryRxk8WlGwwYfGAKyk2Adi84cQ+LqUQXsnHpiDiLG6sEF6z+zIWsbjkwuKBk/uUh4srNgk4jc+ik00oNhI5Ec6J+Wz1weYI8W5xXcZJaU5Os5nG+5TDAjbHud2UBMzxXFGv3Slq6RKQgAQkIAEJTGUCPJO94x3vGCUwIh5yMI5nufe9733JOgvhh0Nxk0lYw334wx9OVrA58TyGi2PK/NGPfjSZ4sbMi+vY/fffv5MHq0csz7AuxHVvKUoj2GbXvlxA7F6eWXMiLwIrloeINKULXixNJyqA8AyKa2ksfnMi3AdCOM+qWN6Vgg6HHB/4wAf27SfiFSLkWWedlWKncjCybTmHpxoE4vESz9dYKubEszLWlpQJM37nvVKYbpcJM57Nc8ICEfGOMr70pS915hUW04iHayIhIiIAl3ViYU2dMC0tWw844IDkrWdtJdxE5wSnUnTF8pF5ldP//u//pjbyymz5jIOrzKk1mehzyZt77jOf+UyqmznN/UfqN7bMW/JmoRtrVqydc/uxuC4PZPQTOSfSJ+Yh3ze8+H7BFTf3LWNaJg7urq3QLnBA1MZNOlbrzP+3ve1tyZI9J+bcAx7wgIl0aUJ5WBdTT05YwvJdyfi86EUvSoeYc8KNfHYLTjvL65iDr33ta9N7jM/Xv/71LitnXKibJCABCUhAAhKQgAQkIAEJSGDtEpgSYi2noTnJjpDK6Xw2SYhbRpwo4gx9/OMfT+6bcGfHxhcCK27CsKZlIwnXTbwQbLmO2EDEHMIdHJayiLt8/p//+Z/hla98ZYrnw+l/rmfji/pxSUV+6iBGGnWy2P3lL38Z2KThOjaTsLhgY2GycbPW7jCuvdKzW+q1V4MlS0ACEpCABCSwoRPg2QnLLZ6jeiXEAQRChD3ckmJdOtHEYTuey3B3nBPPYljuvv/97w+Ie6Q1cZCO9uPK9Jvf/GZyzYrbUmI+Io5yCJD3c5o9e3bHPSnvIXRkYQpLVoQpxEYsj3F9jPVjttxEgM5ugcfjgLBYuiumPMSgU089NeCW9V3veleyBi6tZxHZsGTul+gP1rW///3vk6ADR555c2K8smvesdqHVWeZ71vf+lYSqC6++OLk0Ybf4dYv8Xxeioy0h74gzNMuxG5cYeeENWB2CTset7E+x2UwrrURPL/zne+kwwYc9IQLTJlbOSE65hjHq1PnRK/N1o8IkIi1OeEClzGDLWxgW8ZYRaDv5852onWX+RD2SktmmMCM+pmDJ598ctecadfB/fjtb387uWM+7bTTkutv/qbtlMG9lWOzci1tH0vU79cHrkFoxL05hw44YMEL18tYKueEkEn9azOkDfc134PEEWb+M7+470tRmkPEq9LPXv3n3inHCKZ8VzI+HMaACwebSbhVx/UzCQa0DWbE4GX+8z3K/GdsiAnMoeacykMpqzKXvEYCEpCABCQgAQlIQAISkIAExicwJcRaNrtYNGLBmcVXhFoWkMQvQnzFygEXyFi9vvzlL0/iKW6KsYBl4w+rjUMPPTQtMnmxwUFZLFA50ZytQ1ksc0Kda7AmIL4P5WCFwMYhp46x6mWTiM2Fz33ucyk+EAvhiW6qjY99w8qxNjc1NiwStlYCEpCABCQggX4EEGwRSIhfS/zHdmzGfB2iDM9xhKGYTGoLHGvDNS1WccTbxfUsMR45nEe9PAPynEmojZwQo3IbEEY5MJgToiPPsmX67W9/m2Ji4rYUy7dShByLQ2kBithL+0prPa6FfSlm4xXmwAMP7FsswgyeZcpEm8s0Ec8qHHzMCetexLB2QqguheTycw5NluIrQmnbFSuiU34P17trwsqVg59YiSJ4IoBmQYu2wA2r6TJNxnXtZOZ0r7z50AFjmMU18nFwtf1MDpv8HhalE7GGnmj7Sgt45gqidpkYE+ZRv3UC9w6fs57ifs+HKjj4yrxBtCSGdU4wXlURE04cGkBU7/W9wNzkfr700ksn2v1Vyod4TpzmMiHcIoDmxBq1tJ5epYrqi/bee+/O5Rw0QRQvExbiHILmIAnfOcSfJeGFivFknc26+swzz0zvc3CadTAum0u35uty/q8OD6+VgAQkIAEJSEACEpCABCSwIROYEmItAFnoZ7fELGBZULKw5AT9kUcemVyV4ZKNGLNsqOCeiY0p3IGx2GRTkIUnbtSwgOU63MuxocMpZxavnLJGfGWhymliNo+4HgtaXNNhtUBdOZYtP3EFhXUCp9xZaOMmio2EtbFBOBUnkpa1U3FUbJMEJCABCUhgahJAROQZDXfHCLdYdmFd2sviFhelpeXbeD1qW86uCUvafnUiVBBDk3ilWAQiOPG8yHNombJQRXiNMh4k1sDthLjFAUCEQjj1EzDL6xCBSwGO59DLL7+8Z7MRg3NCXCndJpcX0A4sS3u1r1ff+jFCzC0PMiJS4aWmna666qouN83l521xDetQBFQsanm9/e1vT4cqywTrNZUYM57/CXuChTIefT75yU8msWp9pey9BzaleEk4mDYbwsSUYmkej9U9aMlB2tKakvnSPiAAH+7ricxj1mO0le8DrLg5cPC6171uzFjGk+Xf7jMHG7CmPf3005MlenbbPNlyJ5Ofud5OHBRmLZoT69xShJ9M+WVe3JmX8XhZy5bu0HNeDmFg5Yt3KtbK7cT3BAdIsGjHchrrZGLglha7qzufVrWPXicBCUhAAhKQgAQkIAEJSGBTIjAlxNocy4rFLBtYLPqxfsVdHta0bNywWYXrYxahiLRsguEyGVdTbPYhshJP5xGPeETaXEPYZfOF+EcItzkGFSe7X/rSl6Y4Ps973vNSfspmEc2CnpPjuH4jdi0CMfGxEIARiKmzjFu7KUwUNomyy75Nob/2UQISkIAEJCCBiRPgOQFhENGA+ImlpRwuTrGmQ3TDkwkWjHfeeWencPKX8WEnXuvq5RxPeEC4IA4swhhCIc+UWO3xHNq2msstQXxB4MppTcXFhG1ZLs/BvQQX6m1bymIl1yvR/17PdpMVv3l+LsUi2tVLuLv11lv7CnpYGZYJy2UOS/L8z4tnetYEpWi5JoQu6nz4wx8eiJuKGE+M3KOPPjod8mTsytjEqzfbxr8aa+GcGJs8jm023CttNsSqLdlM1l1tv3uBQxSlZSVMeoWAoa2li992bxkr3AAjALL+Yt2F5TJlw7iXuDg+se4czGXu1ec85zlpbccLC3a8JuFGmrUfFvOrksb7rmiX2e++57sjJ9j2uzcn00bE1LIc7r/JtJdDDxyG4HAC62IsnQkphOUzY7N06dLJNMe8EpCABCQgAQlIQAISkIAEJLCaBNa7WMvGEIt/FuvEvUJcxV0UbqRYWPOTWFdsjpGXU/z8ZKGLqJqtXFlYXn311eF973tfssrFxTExanGPzOIdF1BY1d58881pUzFvflFOdu3EphMvYvrgmg5rXOJXYX173nnnJfEXiwo2omjvqrrqWs0xW6eXw7rtCm6dNsDKJCABCUhAAhKYsgSw+mTDnzivWJ5iwdYrIVbgCaWMsZndC6/LzvFcM9bzG+E2EC4QMsiLJetXv/rV8JrXvCZZChPHtldCtCqFylK0Xp3+8YxciiZYgvbz7tIWgPqJLYhba0IkQxzK7oPpI8/lveLk0q5+blTbbeR5m+duvN/kF4I/L/5m/hAeZXUTwixjiqtf1hasD3DhTBzW5z73uSmu8rpIrENK19rcJxxcJbXZnHvuuWl9Mhab0oJzvPaPdS8wP0qBsd/YItb3G1sOGcCTA7BZ1Gdtx3cF9xjWzLmv47V1rM/pB9ajrNmwXOeFC3IOiyA6TkbAbNeT150TbV95eKG8pjxwAVcOMKxu4t4r72PqnqjnJ+5JXL1zGCKL8ljms45m7cz3eC/vAKvbZq+XgAQkIAEJSEACEpCABCQggf4E1qtYy+KZjQg2dtg0wQIWwZUFNotj4uywOXPGGWckN1u4jWJDAGGWz9snudnEYJFJzC7KIVYabrsuueSStAFDXB5i0ZYJS1kW0DnuGItX3MuxYGXRj2tm6vnFL36R3H/RRixtuWZNWU1M9QlaxhKb6m21fRKQgAQkIAEJrDsCiJTETcQTCW5b2fzv536XVrWf3XpZ602k9TxDtkUY/i7jnfKs1haSeOYsLQbLungGRKzNCbEH4Q4xGoHsT3/6U19rM1yQluIalri9EocH8QqDxR/Pk+Ml+JSuhbGcLGOJltdjZZkTgizt75XgNJY15Hhtyp/DGjE7J2IR97J6xYK6nyVh223yj370oyTwIaTmF65zefE37llzfM2JtrOdD0Hr0Y9+dEe0pw2IU2984xuTUMxaoRQqV7WeklO/Mo455ph03+TEHGP9Q2qzYU2Eq9qx2BDDlrS69wJrnDLmNO6Ve8VZZS72Ewg57ElImpw46MCBB1wg007m52Stuftx7HVIYLLjhiDdbg+HI1h3TjSVcavzNfApvxOZWxwOWN1EGaXoywET+tBOeDVgzuAxIMe/xhtVGdMa61rEc0IFsebt5c55ddvr9RKQgAQkIAEJSEACEpCABCQwNoH1KtayIOZEMBsAbIZlN8S4JWMTib9ZIOfNL04Ms/nAe1gstDfpOLnNae2XvexlaRPskEMOSVahuDZjA4YXrtRyog6sKzjVTnm0h0UuG1xsSOBeihPZvMfmHafVyYOlLm1ZE1YJG8IEdcG+IYySbZSABCQgAQmsewJYd2ENmROiHFZzbReuPD/hneRBD3pQJy+Wmav6jIEAUgqzFIqwWboIRgRDQCzTAQcckKxmeyUOp5WfXXzxxaOsy8rnyFIwRtwqLT4RQjiIWCaeSR//+McnoZBnVcJ5TCSVfBGgce/aFqcQfsv6aMuFF17Yt/g1JZKVsYh5nu4V6/WEE07oaXFL47CsLIUr3Py2E7FOOYyJG11+b4/pRBiWeRDrcXecE+IoBzvLxBqiTO25Npk6mavZXTiHBzhwShtYW+AFqLT0/uY3v9lZ39Cm0nK5F5snP/nJ4b3vfW/yIMTaJwuqq3sv0L9S7GdNxDqrnViz9bNUJ5xNmX760592uVLebbfdkuv0nHodwJgM58nmZX1Zfl/gJaB9kIN7tp+1bK/6OKxCv8qEG/VSGMWDUzmuk213mZ/DyTnBsvx+5X3mOd8X3IN8Lz/96U9P2duiMiGGygMcjF154GR1rJNXp39eKwEJSEACEpCABCQgAQlIYFMisN7EWjY9EEVzTCQWgWwCsBHDRgYuizmtzyYAp+nZ2GIRyQuXyIioeXOAk99Y1bLZ84AHPCCd2n71q18dTjrppPCYxzwmxSoiri2xb9lUws0yi3M2S6iX6ymT9lD3U5/61ORKmcX2H/7wh3TKGMGWjTVOwNMGNsvYKNsUFq+bQh83pZvevkpAAhKQgATWJIFvfetbXValRx55ZPjoRz+a4kYiriEo4XITC9VS+DjnnHPCpZdeOuGmlG6GeV4jxuJDHvKQFNuUxPNKGVMW4er5z39+svrF4pNnxPyc2atSBJTSUg3BDnGXhIjzzGc+M4XsyInnyNKqkDi3WdSjfdmCFis2nkFf/vKXd1nuYUU6kfTLX/6yY21JfkTZ//mf/0neXggfwnMrBxKxAszpy1/+8jqJOYnIg1VxTow3446VLwIVvHsJuDk/ByF/9rOfda6nPzxv77rrrgEr4uOPPz49wxOKhLKxDlxdoZnDlqXVKMIVghqJ53vWDsytMq2q5SZrFQ55MvcZs/wTS0ashBFBc8KTULaM5T2EOKwcc8IqEsENAY6DBcR/xWqStiPIcRAgr43a9wKHUidzL1Dn9773vS4hHaGP+ohryqEFrDXbBxJKZm3LYNZleY7uscce4SUveUmX8J6F7IncE2siD2JteVAAsZa5u/vuu6fDJrSX+LeTCXvDuBCjl+8kBE/EU9wKl2Xwfbk64n/Z96997Wtdh4exjmUNy33EmpUxKi2isxv6cv5THuvs/F3G9yXzrLSGzwcO1gR3y5CABCQgAQlIQAISkIAEJCCB3gTWm1hLc/JmC+6FcT3MAh5x9BOf+EQSTlnIEseJRTNuibESYLHLZ/zMbqkQXolV9O53vzu89a1vTW6U2dDDNd+dd96Z3BWzAfKWt7wlvP/97w9YSnDinPqpI7/Y2MDCg7o4Tbz//vunTQTEWcRjNhSpl59cP5nF+4Y8ASca/2hD7qNtl4AEJCABCUhg1QgQNuIjH/lI18UIH//yL/+SxDrECsTK8nkCIYcYt5MRLdqxShHvECmf/exnd+ouxS3eRLDA6wrPljwHIsKUQkUp/CHc0JeceBZ817veFRDWcN3KYUAE2pwQ9hAUc0JUxVVtTtSF8Pie97wnvPnNb07Pszn98Ic/TGE7eqW2GEm73vnOd3aF30Cg45mXsnHhW7bjG9/4Rgr/0S9NROycSB7K5xn+4x//eKcqno0Z91NOOSU9czNGjHEporfbhXvc8nMsRAldQrm4RC7FJt5rC00TmbVlf1gXcFAgJwRTBDbG+TOf+UwS1Uvhm2tLV8UTqS/n4VrETUR+LMsRN3m1XYWzjkHILS09KeNLX/pSYpwTYjX3DTF1OcyaBTXWMLxXio+rcy9QHyI8B1ZzQrDGExJjywtrTdZbZftKNtxL5VjxHcB9BGf6wCGGMnG/lNwnw3lV87YZ0acPfvCDae696lWvSgdzJxpfFvEXFoi03K+UwyEVvgtzwrqY12TuzbHuRayvv/CFL3SK4xA0AjPfCxwOKD0BMB4I8CQOOePBKies/Jn7jA3tPuigg7qayPwv4+6uKm+vk4AEJCABCUhAAhKQgAQkIIH+BNabWMtmDhteLILZfGNRy8ISl1tsZrGRwal6TgCzCGVByQKUzQjcJiOgZtdPbKZhBcuGBSfH2bBi84DNGK7jJ5YcfM7ik9P+eXODmLRsIrFBQHsoG4GXBSsWuGywYCFCHbSNNrLBQCzcXrGNNrbJxjgp1m5so2p/JCABCUhAAmuWAFaliE3XXHPNuAVzMA+vJ7jALVM7vmwpjJKPw3i9XPvy7JefVbBMPPXUU7vK5RkQwYTnOzyvlEJdaTHJ8yCCF4f6cuLQHhaiPJPyHPiOd7wj4MaUhIiCxWcWU7ie50RYlLF421aZWNTCqrQULvMgirQFGoRdrN2IaVqm8hkNi1HEFtrYjklb5qOuXgcOS/6TsaQjziv9hm9OHKjkRXxOhOrzzz+/81mbBwc2EbX5mRMWiqXIRdkwo66JprGYYnnMfMoJy2nGGYtPvPcg0pftQRxvz8d+7ZjMczNehBBEOdTQS4RGjONeKV0Ss2Yp2WTGxFUu0+rcC7kcOHFPlHOVNRRrINqLyF1yKvvOfcL6rpwX8IUz9+x3v/vdtN7KCQEbq86JpHJsmcureoCWNnCgt0xY4bPu40AJwn35PdUe2/Ke4TAxPIh5TKKPZaIe5jD5yjTWPOV7oBRJe1l4w5ADKWWc5XY7+c4j3nEWaFlDc8i5PByAyMzYcC/wHcpBgZw4PN0rHu9Exso8EpCABCQgAQlIQAISkIAEJDAxAtPjYvT1E8u65nOxAM0xaBFY2QjjxYKbTQDcpiGKspHBwpmYUsQSO/TQQ9P7iKmIqzm+GBs7xOzaYYcd0iYZn1M+Luw4EcwilLKpi7ycbP7617+eTh3jOox6sERgswvr2l122SW5ZuZENfXzN7/jJo9yWWzzc6LWB2ueYP8S2TwklRtRq1I/mwLwxU2dSQISkIAEJCABCfQiwPMQIueZZ56ZxC4s/HheQqjh+YrnNgRHLOsQf3qJuogSiAwIkngxQWCgrJwQFrAIQxRFjERM4cAf1qwIwDnmJc9/PDMipNAG6ueZDxHzN7/5TTqwh/iECEM8WATgbOFLe8nLddRBP7geizQs1bie9xFGuB7rQ/qdxVEOCGZRGWtR8vHsiOcW+oMFMt5ayFcmBBKEFMpE2KRdbStLDhiefvrpiQ+fUUZmy+FGxBcsdttiEPUgnPI+XBGTGIu2xSBWjTzTlnlKS82xZj78efEMjYUhQh6Wxoh1WC/m/iHs8YzdjhFLP3CpnJ83aRvvISohbiMG//znP5/UzUedtKdkmrnDD/fLtBMuuT7a8La3vS21nWsZV3jD/o9//OOoMenVIOYX5ZMfluWLtjA/YYJFMRbf1NmeD2W53DvkoQ0kPAdlNgi0jHuv533uB+pi7nFf5T5yj07kXqAu7gvmIn2BB+3kvuMeQXjkfkSUZJ7QN8a2FG8JP4NFJxzztbyH5Sov5iKW04jRV1xxRRr/8eJYM0cZW/rD2PBivEpL0YlOFNaLiNrcxzDK9zvfKTCifVhew7zX3M2WwHwGI0RO7kW+PygPVvSfe57vvVJQzW3kMDLzhXlywQUXJKawJrFuZT7RPvjksShD1MA2f2fwfUnd1ANLxgMxF7f09KFM1Mc9y/xnbLiWMeRQMtfwOQddqJcX37UTOYwzUfbmk4AEJCABCUhAAhKQgAQkIIFuAgMxHtfI+oDCwpAXC3TijT3qUY9KC0I2wVhccrKXBSou1FhAEvOHjaaDDz44xWriPTY5WLQi0GL9uvfeeyfrWxIL1dNOOy0JszmWGe+zaGbxySYVC1tckuH6iQ09Ftos+FngsvnBqWpc3vE3G3FY/CLs0r6vfvWraUOSxTQL9akW1/XFL35x4sAm2eokNgiIkcXmn0kCEpCABCQgAQlMhgACLMLoVHtOmkwfzCsBCUhAAhKQgAQkIAEJSEACEpCABCQggbVJYL1a1rJxh+UmgiCWDIignIrGEhbhFVEVcRWXWMQ1QqTlcywVEGURacnH35wcx2IBAZaTv5wO5iQ0p5o5Fc0pZdxPIcJyahiL3Cc96UkBt2b51D2bifvss0+KU5tj0mKBy3u0lVPNnGqnPMrgND6nmdtu+9bmgE207DVpWYulcul+baJtMJ8EJCABCUhAAps2gV5Wnps2EXsvAQlIQAISkIAEJCABCUhAAhKQgAQkIIFuAuvNspZm4MYKUZSNPARPXB/jchdhNsfMQSTFchUXYFiyEv8oWgMni1hcEyOs4joKN10IqQi+N910UyoTS1zeR4QlzhRWvLgy5pVj+eBCixcWvQi+CLwIuIi0XEs+xFxcr+HGCrdjlMdnveIGTZUJtqYsaxHFcTuNqziTBCQgAQlIQAISkIAEJCABCUhAAhKQgAQkIAEJSEACEpCABCSw5gisV7G27AaiLFaqCK+IoAixuDBGcMWaFrEWERahFAERl8RYj+63336duLVY6OaYT+RBAObF9ZSL8Io7PsrBYhdhl1g9xPPhd9wdI+oi2CLW5phTWNDyyrHQcrlT2aXfmhJr4Y+LaaySTRKQgAQkIAEJSEACEpCABCQgAQlIQAISkIAEJCABCUhAAhKQwJojMKZYi+UrFqSIkliq8jvvtUVWYssicvIZv2cRs/zJZ+1rKYf3sgiKWJvr4+fSpUs75WFdi+Ut5ZMPUZZrEWCxlN1xxx2TlS3ujRF5EWspA2GVtpMfkRaXyVjg4tb36quv7tSHQIyQS1ty2bQvl0E51EWduZ2US36sg/NnmQWiMr9zHT/LvmdhmrLbLDOnkid5JisMr0mxFsvas846a83NOkuSgAQkIAEJSEACEpCABCQgAQlIQAISkIAEJCABCUhAAhKQgARCX7EWcRAxMQuNCKW8h4UqImUWZvP72Z1xFnQRKREseWUxFgG1LeZSFsIkYimCJ3+XdWRrWN7PdWRBk7p48X52l8xn5KUeEmUjwlImFrbExiXvZpttFjbffPMugZlyyJMFV67NKYu42aUyZdJmxGGsT3GVjGUuL36n/CwsU0YWeKmD3+kXPKgjM+Z3hGLaQB76gUjN++SfjGC7JsXagw8+OPziF7/wdpGABCQgAQlIQAISkIAEJCABCUhAAhKQgAQkIAEJSEACEpCABNYggTHF2iykbr/99uFud7tbOPzww5P74ZwQSokhS7xXXvyOmIlQi2CJkEt82T333DP88Y9/TDFfESFxL1xa7CJEEqt2n332SbFo73rXu3bVccUVV4RzzjknnH/++ckylpQFW+ojUQ9ukbkWy9qcyH/hhReGP/3pT+Hiiy9OYip92H///VMMW+LVkhBfSTvvvHPYdtttwze+8Y0UIxdBlYTIy/tcRzzdu9/97kmQvfnmm9MLgTXH3qX/iLi33HJLKod2IxYjuu60006prbCknTC76qqr0ue4ft57772TeHveeeclF81wo420L1vbTkS0XZNiLWMPf5MEJCABCUhAAhKQgAQkIAEJSEACEpCABCQgAQlIQAISkIAEJLDmCEyPQuzrexWHGJotS2+77bbw+9//PlmSPuABD0hi5zbbbBOuueaa8PGPfzz85Cc/SS6GESm5BgGV6xEen/SkJ4V/+Zd/SeIlwiOxX7Euze6Bcx0IkoiqiJIPetCDkuhKHbz/ta99LZx++ulJAC6tXWl3FjD/8pe/BETdHXbYIRx//PGpPl4XXXRROOWUU1LdiKDPeMYzwr//+78nS9Uf/OAH4bTTTgsXXHBBuOSSS1J/6Bt9xE3yueeemwRYLGcf8pCHhBe+8IXpeoRWmHz2s58Nn//851P/f/aznyWBlXZgDXvccceltvzqV78KV155ZUDwftzjHhde+tKXhkc+8pHJbTNxYD/96U+Hs88+OwnJMEZcJkbsSSedlMpAHIYtgi59La2Gx5oGCNekX//616s1W2CGkE5MX5MEJCABCUhAAhKQwPojUHqoWX+tsGYJTA0C3g9TYxxshQQkIAEJSEACEpCABCQgAQmsPoG+Ym0uOsdoJX4s4iMucbfeeuvkkhdrWoRKrEoRP0mIiSQsVBFd733veyfhFuGU9xBPsURFrC0TAi6vPfbYIxx00EEp/izp8ssvT6IpcWaxxm2LteTJboT5iUB8wAEHJGGZxLUIqbQRS9iHP/zhSQylfIRQRGEsWukPgiSCK/1CrMWaFlfJj3rUowKWqrvttluqH5fAL3vZy9JPLIWzsE37rrvuulQnoi1Ws/SXdiH0IlxjzQvLU089NYm95KOtlIt1LRbAWP9SF7yxxKVPWOnyWY7TO97QrymxlnF6zGMek0RnkwQkIAEJSEACEpDAuifAAcZ3v/vd6QAdz6o5HXrooekZ9TnPeU46FMizN89uV199dXquJj3hCU8IJ598cjpMyAFF0r777hte85rXhOc///npECHvc6DStGYJvOhFLwr/7//9v1QoB0dNa5YAc5v5j/em7C1pzdZgaRKQgAQkIAEJSEACEpCABCQggXVDoArsOkZCxGTTJ1vCkjXHoOX3LLrm94i5igC61157hbPOOit89KMfTZsTCJKIpIiWCLIIkoibOSFCUgZib3aRzGfZ3XGZL79PfsRSxM/crrblKdeTsI4lP5bAH/zgB5OVLhtcbG695z3vCR/60IfCBz7wgfBv//ZvaXMLS1bayGYWYi1CL4nrsILFApYyeZViMS6eEYIRfD/zmc+kzTLcQCMMkw/RmBdMsM7l+syQn7hdxpKWDTPyXX/99R0BmnblWLzjjdua+pz2Pfaxj11TxVmOBCQgAQlIQAISkMAkCTzxiU9MBybxwpITnms+/OEPh/ve975hl112SS/CdPzXf/1XeMtb3hIWLlyYsvJcymc5TAjPm4i0HKj885//HL7+9a+n503TmifAoUsOYBJKxbTmCSDSckj3aU972pov3BIlIAEJSEACEpCABCQgAQlIQALrkMC4Yi1tyaJqFlR5r3STjFUoIi2WoYcddlhgQwlXwljgImwSexXxE0vVY445Jjz1qU9NboARPnGZnAVIrHMRVLNAW8ZmRZQtrWqzcImIivUrZWQ3zL34YU3A9ZdddlkSZ5/73Oemk9if+9zn0mlsLF7vf//7h//4j/9Iwi0n4RGdqYe6c6IOXDXzk/7m9rbr5DP6BjtelEO/shCd21NeR37KgwNtpU+8svUu71PuukwweNOb3rQuq7QuCUhAAhKQgAQkIIGaAN5p8AxDWI3zzz8/vUtIDsJ68Fz43ve+NzzsYQ8Lj3jEI9IhSZ4nEbAQaEm8d/TRR6ewICSeNRERSZ/85CfDV77yleTBxbTmCbA+ImUr5zVfw6ZdIh6YsAp/4AMfmNZtJglIQAISkIAEJCABCUhAAhKQwIZKYMyYtYiLWSxkk2HXXXcNRxxxRIoli+iIW15cseHul7xY0+Lqlw0gBFBcAmMdes455yQxFytVNojudre7JQvSbF2axVrEXKxu2YDCNTFl4pr4t7/9bYoni2iJ5SyWtJSLpe7Tn/70tAGS3Q0feOCB4R73uEcSVEks4HGDzDVz5swJ++yzT9hiiy1S2xGRien6wx/+MHz/+99PrpYRbbEmpXw2ALCMpR24Zs7uimkHlg033HBD2iSjTdnKlz7wNxtkuDEmDxtg+WQ9wnIWXamf/mXLXPpBO+9zn/ukGLnkxVIXxsTXxTVzL5G31+RbU26QKeeb3/xmYmCSgAQkIAEJSEACEli3BLCcffCDH5yex84+++z03Pi85z0vPTN/6lOfSoIrz614hOGZkWfwr371q+HSSy9NDeW58vGPf3x6PkXIfd3rXpee2Tl4yM986BJ3vbvvvns46qij0vM8z6uUgWUohxzxtMKhS56neSbNhzl5vsdTDWEzjjvuuPQczeHI8tBlJsazLYc2eZGX50use0n3vOc9k8Uvaw36wHM3YUd4Jua5nXAqHKrESnW//fZLddJW1hisE3IZtJVDoTCjzTxb8zyfr3n0ox+drJTxksMrJw6c4mHnpJNOStbKtI1+5gT3E088MdVLm/Caw9qhdL9LGdRPGTyz5+d/+pPdV/NsTT8R11nLcHj12muv7dSDsM748jnWz6w1cv96zTwOyNJuBHsYIepnr0MwpT2MCW15wQtekLhzoJaxzeFrynIZb+YCP+FI2VzDPLniiis6WSmTeYJVK2Ip84XP87hjyY31N2PN59RP27KATUGUwbx55jOfmfKwfmP9lctgDpxwwgmJ+UMf+tC0hmRtlV12k4+1EnOc9/NhhnV7h1qbBCQgAQlIQAISkIAEJCABCUhg9Ql0ibXZohUxkk0fFtNsxLA5wWI4i7UsvsnLghwhFYGSzYaXvvSlaaGM6zVi2SJEEp+WF4tqFvkssrGG5cQ/lgKXXHJJx+qUetjkOPbYY9MGB4n6ieuK8MuCnbrZnGLhjkUB4ut3vvOdtOHAJgBCLxsTObH5gVjMBhb10kY2HdhoYsOKNrFRkRf+CLlsNuDCGQGY97EK5iciNWWwEYKbOdzLZatbNhe4FlGXzQY2xficMnK8WTaKyIOIywYIGxSwgzN9p/1sRGCZjNhLn3/84x8n181wps29Yvb2mgZrSqyFL/y1CFj9m80SJCABCUhAAhKQwGQI8NyH4IWIigCLeMiz6L/+67+mn5/4xCeSYFgmDlGWlrLEpEW05Fmc51Ke2RHhEGt5DyGUeniuJkQIcXEJyfHLX/4yPaviahlhEsGQQ5EIlTy/cuiQ5953vetd6dmWehF/EQ25jpAgpWDLc/Hb3/72ZCVM+TxPI2qSBzGTtcWznvWs1Ab6yU+EQPKeeuqp6fmezxFz4cGzPaIqL56xEQL5HXGQPPBhDfLTn/40CbzvfOc70zrk73//exJBeV7n4Ch/412H9QvtRsDl4CftpJ8XXnhhYvWKV7wicWeNRFu5nuft0047LYmjCNlvfetbkygMK+qCF+sKhFpeiL25HtYW97vf/VKcYQ6XsmZBuHz961+f1ia0nfIRbXkWL4XSPN6Ipa9+9avTuon1BOxpO+swRN7MgzGHGXngiiDM2gXxv5149v/P//zPtCajD8wlrqGdhHBhDlEfnneYV7yH+EvfOIzLQVjWO3gyoh7GBpGetsHjzDPPTGsw3HOTh+uogzzMVepnzFgDvvzlL0/MWROxFmGdBOdzzz23I7QzzsxJ5hFjUYbZmcy9Zl4JSEACEpCABCQgAQlIQAISkMD6JNAl1mZBDuvSvffeOwmKWbhlM4eNHRb9LMjZpEBoZaMGEZeNAcRUNhNYtCM+slhm84dFNBs0LOzZ9GBjhBf18R4nytkE4WQ+ZRE3K+dhgc/GCXWzAYRQS77tt98+LdyximUzCNdXtAFBkxP6tI0Xi/9sLcvJd+pCROYnZbJRxKbAIYcckgRYyvzf//3fJPDSPsqDAZsoP/rRj9JmEn2k3bSFa9jA4CcbVpRJPVjCnnHGGWnjgM0QNnbYDGPzhE0fNmRoF31iA4wT/myIsJFC+V/+8pdTzNtvfetbiQdsJxOvdk2JtWycUL9i7fq8Ta1bAhKQgAQkIIFNkQDPilgd8iyNWIsgiiXhE57whCQCfuMb3xg33izPxzxn8vyJmHX66acn4YyyEfr4m+dvxDiej7G+JEwIz6qIZzwrv+ENb0iHB3m2R/hDbOO5mHKwasSLzRvf+MZ02JHnY8pDUCutTmkzwhz9QITjJxabCHqIczzz0z8sRXm2RpxFOEUkRbjcc889k7iJMPrKV74ytYf8CK0ccsTymLUL5fHsirALH9Yw//3f/53ahcUobqF5rkdoRJjGuw4HJTlISn5EXZ73WQsh8tI3nofx5sOaAz60F7GW5376TDuwAqbfH/zgB8Ob3/zm8POf/zyJi4wX1+GV5xnPeEZaE2AhTF20iX4hNNMmBHMObyLCUw5WpnzOWP3qV7/qeh6nz4jD9PVxj3tcKo91FxbF1IGVKeXDA44w/8IXvpDaysFY2vW9731v1DM+TJgLlEX5uNkmrA3jwpoF4RzBFB7MAfrCWDIvKBcxFg9Jz372s9OahhjK1MP6ET6MM+9zeJaxI2Yyh2kZP9Z4zCf6hDj92te+Ns1zhGHaTr8og3mYLZXpx/HHH5/6w1gyh00SkIAEJCABCUhAAhKQgAQkIIENjcBAFClHaDTiKyfUWZjjmosFNO9xqv7Tn/50WjBz2puFOUIlmwdsJCA+ckqb69i44RrEyXySnp+8EBvJl+Oy8h4CbY5Tm3/nFDibMPlUNAIl1/I5ievIw+fZ/TDtya6EqYP3aQ9t4Tpe2c0X1yI85vi2iLF8Rjt4P8ehzXFjs/vf7CIuW+NSP+3i5DhlUC8v2k55Od4s9WR30ryP8Jvj9FImLzZg6AMid+47+SgDlhO1pi0nH/F4SWw4rU5CQEZQZmPGJAEJSEACEpCABCSw7ghgfchzON5oEG0RXBEOP//5zyePLzyvZ9GqX6vIw7WIXe9+97vTAUrEWKxhX/SiFyWxEUEPC1msdBFVs+DF8zACKYIt3msQNHn+RYhE+MzX5bppC95gECcRH8uE8Ic4h3DHwUqepR/1qEclcRIxNYfdQIhFJOaZ/zWveU06mElCGMbqlHLpD4nDm/SLZ3EEO9wiI/AhVCLWkhAOOQTJ4c/Pfvaz6VkfYQ+rXdqAuMlh1Fe96lUpP8/gHNqkDNZBuHQmIXxibcpPLHcRH2kjAivjwgFL2FJuvoa2YBn7sY99LHzkIx9J1qTURZ+x7uWwKc/7WC8jPuP+GEGXxLoCgZZ2/OIXv0gCZ5kYl3e84x3JCpmDppTDMztCK2IzFqlYLtMvBOe8NuCQKvOH68jTjldMHxGKswiMQMo6hXnIodInP/nJyZIVq14OpiLkwhFhmvppE56B8hylzdRFHxg75g5rG8aEeUUbELJJCOAI3XBnbjJf8wFULKzpB6yZs7ndCOasSbNb5jandXe3WpMEJCABCUhAAhKQgAQkIAEJSGDVCUwrL2XhzEKfk/BsfHBqnA0ZNkc48YxbL05tn3zyyekU9Xe/+90kcLKRQ2Ihz6YJLzaQOJnN7/xkQyPHbWKhn0/ds1HEQp38bGCQn5PsbAZxepsT1pyS5xqsAtgc4cQ1GxSc8ObF3yzkOdHNBgWfUQ4bNwihlEMeNkU48U0efrJZwjW8OL1P2Wwi8Rn5uY5T62yk8KItvIeAyYvP2BhAkMXtFy6a6SN56R+f03debLLRJk6D5/6Tj/e4lsTmG9fDJFsiZ7F31Yd49a5k8wX+JglIQAISkIAEJCCB9UcgHyDkYB/WkTyz80zZTjyPIkauSsIDTj7gSPmIogipCJAc3ESAy4nPEc045MnaATENTzXEF8USkmflMuU28dyN4IfYh8UsAi8HRkn5UGb+nXVIO5WWkwirrEXarm+zq2Ku5Zk6H94kjApWtKwfqJd2czASoRgLUFz8Uj5rBvqFOIx1Lc/siIgInli6Ig4SJqX0JEQ5+eBnbnNuK+2kL9SBeMpaBBEasbNMiKTwRuylT6xJEC25DtG5TKxxSKwx6BM8aRtieRlrlzyMa07lIdBecYXJx1xjnuVwL7SFw6Yk+oGlN4nxZix50XeYch1zAREWS1fcTLOWwD01DBHHmWP5cC/ieU451i5zhTzwRsTGGpf+Ij4jgFN2PsjL9bSNdvWaL6MmkG9IQAISkIAEJCABCUhAAhKQgASmIIGOWMtiHeGRRS6nmXFlhiDLCW9iK3EaHvdebL588pOfTO66WETnzREW9fyNuzNOYmeXw2y+sBHD35yA5meOY8vfbGKwoMeqFBddvMdin3Zk8ThbwebFOBsHXJctUdmA4D1e5OHFafT8Hgv/nIfFfGkFmy1Zs9VvtrwlH5sIMEH0zZsZCNNZnOYa+kf7+ck1/KRduFOmr5RPPurnM1yxUUfuN/3lfTaVeHEtP2GQ+5mtdfMm3bqeR8TdMklAAhKQgAQkIAEJrFsCPAvyHMgzYH4W5TmSw5Mk4tkiLJLIg2UpQiKuftti6URaTn1ZrEWQwyoUQRJxjHizWMSS8vM/lpAc5uQzrGRZKxAihYOKuV25Xp6BSawjuA7rTCwwsQLlGhLX4J6Y8qkXq1UOdZaJw5AccCRxGJTfWVvwPJ2flelH5pXXJLxHedT93Oc+NwmLuIDmc0RADlByOBVPQlj0stbBUpRQJ7iSRnCkvYiO8Kd86svCJs/+HMDkYGZOXE/iuZ5+cKAU99K4g/7Upz7VcROdxVxEV8RlXAg//vGPT8It6yrcQnOYtUzEvCUhomPVSr+wasUSFwvUPCf4OZlQKuRnDjCGHCAlIZQiWrPW4aAAazYS7o+pFwEWy2IsZ7Gq5tBtFqQRyLHuJkQMaytiAed2tw8ccDCWROgYxhaPTtT36Ec/OjzlKU9JFsq0jYPEHPIlwYv20SbmgUkCEpCABCQgAQlIQAISkIAEJLAhEuiyrM2bDtmqk80PFumc2CaxOYRwySZE3rzglDcbKiy+yZvdAvM3wiObD5THRgbXI8JigZvd+yJa8h4nqLGu5TM2H9ggyUImMWZxu8wJdlxfcWIcAZHy2MAgNi0n43/961+nF3kQetl0oU3UQR6u48Q8G02Uz4vNADY1KJ+/+Z18bBxRzqWXXppOp7P4pz30iRPiuNiifjYHOG3PhlZ2E8bmAhsasIAN17CBlDeNEHcpC9GXPPDFCoK8uc/wwIqXF3XkTbq25cDannRsouQNsbVdl+VLQAISkIAEJCABCTQEeH7kOZjnwGxJyaeIhrx43nzPe96TwlXwwm0sz748T+d4sVnALA/9ZevK9melRxee4bPFK55ncHnMQU4Sz7A8k/KMiAUqhzmx6kSIzIcaswCbe4PAyTVY61IWQtxLXvKSFP+UZ2jWC1hS0jbEX8Q9BDny0M5s5UmfEVXxioMIyLNqjr2a6y6tR3nuhg1rjxe+8IXJUw/XI0CzVkCA5FkeIReRludynvURXnnWZ43AwUsSLoQRlBGls1Uz5dIvrEhJuDGmDsrjJ4n2sB5hLUD5CNWI27h7JrEWQoQ88MADU0xcyoctAjBrDIRIrEvLxFqFNQvX0Be8DDEOuH8uraO5phRryxAv/e61HCKG8YAzY8xYYAnM2ouxoT8I18QdJmYuFsOIxqx7SIwN4ViYO8zFzJB2w+tLX/pS+knZWBBzMAB2lEscW34i7BJXmfdhyFjyk/Vcnt/cF6xPmXt5vvodIgEJSEACEpCABCQgAQlIQAIS2NAITI+bFK8vG80mAqe/WXhzipkNDDZFOFHOgpqNCU56s+hnE4ONARbNbKDgAot8xDrCxTAxjFhAs/jGQhXLANyOsXHBaX82JhBdESrZ/OHENBtMWYhlwc8inU0N4hFxDYt0TrxjOcCinBPYnOZmMwUBNbeLzRROr2c3yORh44UNFdrDiWxO5rP5wcKeU99sFrH4RzBlk4vNDDYK2CzhdDhukjkpTr+pG9dfnP5nE4LNLcRe2kleRFZStqTNbszYDEJQpr3UyQYIvNng4lQ/GxxsutBv2otoS3vZhEA4ZgzyRtRYky3Hd6Ku1UlsYsEQ4dokAQlIQAISkIAEJLBuCWCRiWUlz2I8W5N4HsSCEc8tPM/y/MzzGqLnd77znSR2Zs8oPJvzbIl4SixWnoV5DuZ5FsGX52fq4NkfcZD4p5TP8ykxbLGc5ZmaZ0ssNqmH12mnnZasUznQyLM/VqGIj7TpAx/4QPq8TJRNeTxL8/zMMzAxWQmvwvM46wvWCQiC73vf+1L7WU9wQJRnbNYafI71Jgc7EXF5TkUExlUuaxae/3leJ39ZP8/QrFd41kckxWoUl85Y+fJMzmFNrqc++sGzN+IocXyJp4pASZ/pJ+sThEfGAm4c6qRNiLqsbVij8EzP77xPiBPKwGU0aw7WM1ijci0hZ1gbsEaivYwPawrWLQigiLqMO+NJH8oEj2zFDHfyImC+7W1v61jWwg6307SNukisuxh/mCNyl26I+Zy5xDqE/rMuIjYx660zzzwzHQZgfFkr0W+sfWknAjYiLGI34wwv+k4fcc+cmWOJ+5nPfKYzt2gXbYQ57BGfsSbmkC3zj3UMB1tZ+1EGY8v8oB2sCUmsK1ln0T7i4pokIAEJSEACEpCABCQgAQlIQAIbIoGBKDiOlA1nYYzgySYDC2IWvizqESxxj8zGDpsUZ599dtoQYvHOBgSn/jnJjciJwMkpcE76I9Ky4GdDg3zHH3982gRAlOQ9LGI5qc1Jd4RgNm3YrGCDgIU3GytsnlAPlrWcWqc8RFFOydM2No9wY8YCHbGZNtJ2NoFYyPMeG1nE4WVDggU/mwtsenAynLqe8IQnhIMOOii58GIjhY0rNpSom40GNkGok+vZQGDzgM0XNgiohw2L9773valflIXATCwqysF9GnnoN21hY4vNLuLi0i42WtiIIB8xs9hAolw2UBBp2SBjA4TNM8YGsbZfjKk8lpyEJ3GifXUSgjRu3772ta+tTjFeKwEJSEACEpCABCSwCgQQ9xAVf/7znyfL0/YzIM/oPC+SEPCyi9pcFQf/eOUQIjxL4hmHZ2yEVp5tEXB5FmUdkJ+d8/VYvPJszTMxhxCpj+d76slxTHMerkHMy9aVvbpb5qUM6iThYYe25TbxHmsE2kYbebZ/wxvekJ73WTfwvIyojDiYE+2ifPL3conLuoHnaCxHERTbifpy+JPsPrnMw/M9hzlpN6w50Nqui34guObQLrDO4VAoK7eBdRRrDspgTBGg89iSB7GXvxmPtqBatglm1JndMVNvmwdicLZEpf+0ifZTdttrD4L0hz70oeSJiIO0jDdzBc7tvMwLeJN6tROWzCvahsCdBday/YxZthov50OZB0b5cHDJiTzE82WdxsFf1pEmCUhAAhKQgAQkIAEJSEACEpDAhkhglFjLwp1FP5sMuPPN7orZdGGBzWKbRTuiLHlY/LPZwWKdhTSL+BxjlQU3mx7kZTOCzRg2i1i4s+nARgnv5TqoO7vmYlMDwZeNJTYzuI5Fet78oVwW93lzgPzUna9nkyPH4KVcFvbkyRtWbFTQTjZB+MkmQXZjxnvZHXGOn8vJfRJtyDFo2UThGsqiDixhaQMc+Iz+8zcc88YVGxbwgxnX0UfKJB/WutRH/eShD/SHvFyfXZpNZKKtKbEWkZlNGywkTBKQgAQkIAEJSEAC65YAz9unnHJKOlSIdSHPi5ti4rDm6173umRR/LznPW9TRLBO+pzFWg6c4jWJtdhUTaz1sJBmLYd77exqeaq213ZJQAISkIAEJCABCUhAAhKQgAT6ERgl1maxE9EQARIREfEQ8THHp0JoRdDlc4RGxNcs0pKXTSVSjntFfvJxPSfwER2pJ3/O7/lkPtfxdz71zu/UlU9y51PmuX18lq1Ny1hctI0yuY6684v28T4/83XUSf4sVPM39eT20d5cFtfRNl60gfK5jrzZqoG8WeTlff6mbbQhX0P5+Vrqy+XmmFXUSbmZJ++X/RtvSq8psfbwww9PQvsf//jH8ar0cwlIQAISkIAEJCCBtUCA5zEOzr3//e8Pn/70p9dCDVO/yBNPPDHFL8UjDTFMTWuHABbMzDMOi+KumkOzUzXhrvq1r31tcr+MtySTBCQgAQlIQAISkIAEJCABCUhgQyUwSqxtdyQLhKXLNd7j7/yzvGYi7/UrsyxnPDe/5O1VV7st/N0uqxQ92/3K1/eqv1e7+7VjrLa1P+tX7kT62G/irUmxFvfXWYDfUCe67ZaABCQgAQlIQAIbMgFCZCCcXXbZZRtyN1a57bj63XPPPZP3mxy7d5UL88K+BPA2RFxhrFWJOzsZzz7rGivxfnGHTVid7E57XbfB+iQgAQlIQAISkIAEJCABCUhAAmuCwLhi7ZqoxDLWPYE1JdYeeeSRyd3cVN6oWfd0rVECEpCABCQgAQlIQAISkIAEJCABCUhAAhKQgAQkIAEJSEACq09g2uoXYQkbMwHcL5skIAEJSEACEpCABCQgAQlIQAISkIAEJCABCUhAAhKQgAQkIIE1T0Cxds0znRIlIrKuCaE1x+GdEp2yERKQgAQkIAEJSEACEpCABCQgAQlIQAISkIAEJCABCUhAAhLYiAgo1m5Eg1l25aabbgq8VjdNnz59dYvweglIQAISkIAEJCABCUhAAhKQgAQkIAEJSEACEpCABCQgAQlIoAcBxdqNdFp84QtfCLxWN61YsWJ1i/B6CUhAAhKQgAQkIAEJSEACEpCABCQgAQlIQAISkIAEJCABCUhAsXbTmQN33HFH4LW6afny5atbhNdLQAISkIAEJCABCUhAAhKQgAQkIAEJSEACEpCABCQgAQlIQAKKtc4BCUhAAhKQgAQkIAEJSEACEpCABCQgAQlIQAISkIAEJCABCUhAAlODgG6Qp8Y4TNlWzJw5c8q2zYZJQAISkIAEJCABCUhAAhKQgAQkIAEJSEACEpCABCQgAQlIYEMmoFi7IY/eOmj7wMDAOqjFKiQgAQlIQAISkIAEJCABCUhAAhKQgAQkIAEJSEACEpCABCSw6RFQrN30xnxSPR4eHp5UfjNLQAISkIAEJCABCUhAAhKQgAQkIAEJSEACEpCABCQgAQlIQAITI6BYOzFOm2yuoaGhTbbvdlwCEpCABCQgAQlIQAISkIAEJCABCUhAAhKQgAQkIAEJSEACa5OAYu3apLsRlD0yMrIR9MIuSEACEpCABCQgAQlIQAISkIAEJCABCUhAAhKQgAQkIAEJSGDqEVCsnXpjYoskIAEJSEACEpCABCQgAQlIQAISkIAEJCABCUhAAhKQgAQkIIFNgIBi7SYwyKvTRWPWrg49r5WABCQgAQlIQAISkIAEJCABCUhAAhKQgAQkIAEJSEACEpBAfwKKtc6OMQko1jpBJCABCUhAAhKQgAQkIAEJSEACEpCABCQgAQlIQAISkIAEJLB2CCjWrh2uG02pxqzdaIbSjkhAAhKQgAQkIAEJSEACEpCABCQgAQlIQAISkIAEJCABCUwxAoq1U2xAplpzFGun2ojYHglIQAISkIAEJCABCUhAAhKQgAQkIAEJSEACEpCABCQggY2FwMDJJ5+8sfTFfqwFAjfffPPIr371q3D88ccPrIXiLVICEpCABCQgAQlIQAISkIAEJCABCUhAAhKQgAQkIAEJSEACmywBLWs32aGfWMcXL148sYzmkoAEJCABCUhAAhKQgAQkIAEJSEACEpCABCQgAQlIQAISkIAEJkVAsXZSuDa9zAcccMCm12l7LAEJSEACEpCABCQgAQlIQAISkIAEJCABCUhAAhKQgAQkIIF1QECxdh1A3pCrOPjggzfk5tt2CUhAAhKQgAQkIAEJSEACEpCABCQgAQlIQAISkIAEJCABCUxZAoq1U3ZopkbDdt5556nREFshAQlIQAISkIAEJCABCUhAAhKQgAQkIAEJSEACEpCABCQggY2MgGLtRjaga7o7V1xxxZou0vIkIAEJSEACEpCABCQgAQlIQAISkIAEJCABCUhAAhKQgAQkIIFIQLHWaTAmgU996lMSkoAEJCABCUhAAhKQgAQkIAEJSEACEpCABCQgAQlIQAISkIAE1gIBxdq1AHVjKvKMM87YmLpjXyQgAQlIQAISkIAEJCABCUhAAhKQgAQkIAEJSEACEpCABCQwZQgo1k6ZoZiaDRkYGJiaDbNVEpCABCQgAQlIQAISkIAEJCABCUhAAhKQgAQkIAEJSEACEtjACSjWbuADuLabP3v27LVdheVLQAISkIAEJCABCUhAAhKQgAQkIAEJSEACEpCABCQgAQlIYJMkoFi7SQ77xDs9MjIy8czmlIAEJCABCUhAAhKQgAQkIAEJSEACEpCABCQgAQlIQAISkIAEJkxAsXbCqDbNjIq1m+a422sJSEACEpCABCQgAQlIQAISkIAEJCABCUhAAhKQgAQkIIG1T0Cxdu0z3qBrUKzdoIfPxktAAhKQgAQkIAEJSEACEpCABCQgAQlIQAISkIAEJCABCUxhAoq1U3hwpkLT5s+fPxWaYRskIAEJSEACEpCABCQgAQlIQAISkIAEJCABCUhAAhKQgAQksNERUKzd6IZ0zXZov/32W7MFWpoEJCABCUhAAhKQgAQkIAEJSEACEpCABCQgAQlIQAISkIAEJJAIKNY6EcYkcLe73U1CEpCABCQgAQlIQAISkIAEJCABCUhAAhKQgAQkIAEJSEACEpDAWiCgWLsWoG5MRS5cuHBj6o59kYAEJCABCUhAAhKQgAQkIAEJSEACEpCABCQgAQlIQAISkMCUIaBYO2WGYmo25LbbbpuaDbNVEpCABCQgAQlIQAISkIAEJCABCUhAAhKQgAQkIAEJSEACEtjACSjWbuADuLabf9NNN63tKixfAhKQgAQkIAEJSEACEpCABCQgAQlIQAISkIAEJCABCUhAApskAcXaTXLYJ97poaGhiWc2pwQkIAEJSEACEpCABCQgAQlIQAISkIAEJCABCUhAAhKQgAQkMGECirUTRrVpZpw/f/6m2XF7LQEJSEACEpCABCQgAQlIQAISkIAEJCABCUhAAhKQgAQkIIG1TECxdi0D3tCLnzNnzobeBdsvAQlIQAISkIAEJCABCUhAAhKQgAQkIAEJSEACEpCABCQggSlJQLF2Sg7L1GnU4ODg1GmMLZGABCQgAQlIQAISkIAEJCABCUhAAhKQgAQkIAEJSEACEpDARkRAsXYjGsy10ZU77rhjbRRrmRKQgAQkIAEJSEACEpCABCQgAQlIQAISkIAEJCABCUhAAhLY5Ako1m7yU2BsAEuWLJGQBCQgAQlIQAISkIAEJCABCUhAAhKQgAQkIAEJSEACEpCABCSwFggo1q4FqBtTkdOnT9+YumNfJCABCUhAAhKQgAQkIAEJSEACEpCABCQgAQlIQAISkIAEJDBlCCjWTpmhmJoN2Xzzzadmw2yVBCQgAQlIQAISkIAEJCABCUhAAhKQgAQkIAEJSEACEpCABDZwAoq1G/gAru3mz5s3b21XYfkSkIAEJCABCUhAAhKQgAQkIAEJSEACEpCABCQgAQlIQAIS2CQJKNZuksM+8U7feuutE89sTglIQAISkIAEJCABCUhAAhKQgAQkIAEJSEACEpCABCQgAQlIYMIEFGsnjGrTzPjHP/5x0+y4vZaABCQgAQlIQAISkIAEJCABCUhAAhKQgAQkIAEJSEACEpDAWiagWLuWAW/oxV9yySUbehdsvwQkIAEJSEACEpCABCQgAQlIQAISkIAEJCABCUhAAhKQgASmJAHF2ik5LFOnUbfffvvUaYwtkYAEJCABCUhAAhKQgAQkIAEJSEACEpCABCQgAQlIQAISkMBGRECxdiMazLXRlZkzZ66NYi1TAhKQgAQkIAEJSEACEpCABCQgAQlIQAISkIAEJCABCUhAAps8AcXaTX4KjA1gYGBAQ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ubEU++clP3ti6ZH8kIAEJSEACEpCABCQgAQlIQAISkIAEJCABCUhAAhKQgAQksN4JKNau9yGY+g248sorp34jbaEEJCABCUhAAhKQgAQkIAEJSEACEpCABCQgAQlIQAISkIAENjACirUb2ICtj+Zedtll66Na65SABCQgAQlIQAISkIAEJCABCUhAAhKQgAQkIAEJSEACEpDARk1AsXajHt4107l//OMfa6YgS5GABCQgAQlIQAISkIAEJCABCUhAAhKQgAQkIAEJSEACEpCABDoEFGudDOMSGB4eHjePGSQgAQlIQAISkIAEJCABCUhAAhKQgAQkIAEJSEACEpCABCQggckRUKydHK9NMveMGTM2yX7baQlIQAISkIAEJCABCUhAAhKQgAQkIAEJSEACEpCABCQgAQmsTQKKtWuT7kZS9sDAwEbSE7shAQlIQAISkIAEJCABCUhAAhKQgAQkIAEJSEACEpCABCQggalDQLF26oyFLZGABCQgAQlIQAISkIAEJCABCUhAAhKQgAQkIAEJSEACEpCABDYhAoq1m9Bgr0pXjz/+eM1qVwWc10hAAhKQgAQkIAEJSEACEpCABCQgAQlIQAISkIAEJCABCUhgHAKKtU4RCUhAAhKQgAQkIAEJSEACEpCABCQgAQlIQAISkIAEJCABCUhAAuuBgGLteoBulRKQgAQkIAEJSEACEpCABCQgAQlIQAISkIAEJCABCUhAAhKQgAQUa50DEpCABCQgAQlIQAISkIAEJCABCUhAAhKQgAQkIAEJSEACEpCABNYDAcXa9QDdKiUgAQlIQAISkIAEJCABCUhAAhKQgAQkIAEJSEACEpCABCQgAQko1joHJCABCUhAAhKQgAQkIAEJSEACEpCABCQgAQlIQAISkIAEJCABCawHAoq16wG6VUpAAhKQgAQkIAEJSEACEpCABCQgAQlIQAISkIAEJCABCUhAAhJQrHUOSEACEpCABCQgAQlIQAISkIAEJCABCUhAAhKQgAQkIAEJSEACElgPBBRr1wN0q5SABCQgAQlIQAISkIAEJCABCUhAAhKQgAQkIAEJSEACEpCABCSgWOsckIAEJCABCUhAAhKQgAQkIAEJSEACEpCABCQgAQlIQAISkIAEJLAeCCjWrgfoVikBCUhAAhKQgAQkIAEJSEACEpCABCQgAQlIQAISkIAEJCABCUhAsdY5IAEJSEACEpCABCQgAQlIQAISkIAEJCABCUhAAhKQgAQkIAEJSGA9EFCsXQ/QrVICEpCABCQgAQlIQAISkIAEJCABCUhAAhKQgAQkIAEJSEACEpCAYq1zQAISkIAEJCABCUhAAhKQgAQkIAEJSEACEpCABCQgAQlIQAISkMB6IKBYux6gW6UEJCABCUhAAhKQgAQkIAEJSEACEpCABCQgAQlIQAISkIAEJCABxVrngAQkIAEJSEACEpCABCQgAQlIQAISkIAEJCABCUhAAhKQgAQkIIH1QECxdj1At0oJSEACEpCABCQgAQlIQAISkIAEJCABCUhAAhKQgAQkIAEJSEACirXOAQlIQAISkIAEJCABCUhAAhKQgAQkIAEJSEACEpCABCQgAQlIQALrgYBi7XqAbpUSkIAEJCABCUhAAhKQgAQkIAEJSEACEpCABCQgAQlIQAISkIAEFGudAxKQgAQkIAEJSEACEpCABCQgAQlIQAISkIAEJCABCUhAAhKQgATWAwHF2vUA3SolIAEJSEACEpCABCQgAQlIQAISkIAEJCABCUhAAhKQgAQkIAEJKNY6ByQgAQlIQAISkIAEJCABCUhAAhKQgAQkIAEJSEACEpCABCQgAQmsBwKKtesBulVKQAISkIAEJCABCUhAAhKQgAQkIAEJSEACEpCABCQgAQlIQAIS+P8/ZdRX+2D+aQAAAABJRU5ErkJggg==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895850" y="0"/>
          <a:ext cx="18087975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1484230</xdr:colOff>
      <xdr:row>2</xdr:row>
      <xdr:rowOff>514145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4230" cy="1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alto.gob.mx/portal-api/public/transparencia/docs/15584654547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32"/>
  <sheetViews>
    <sheetView tabSelected="1" topLeftCell="B1" workbookViewId="0">
      <selection activeCell="B6" sqref="B6"/>
    </sheetView>
  </sheetViews>
  <sheetFormatPr baseColWidth="10" defaultRowHeight="15" x14ac:dyDescent="0.25"/>
  <cols>
    <col min="1" max="1" width="14.5703125" hidden="1" customWidth="1"/>
    <col min="2" max="2" width="22.5703125" customWidth="1"/>
    <col min="3" max="3" width="24.28515625" customWidth="1"/>
    <col min="4" max="4" width="22.140625" customWidth="1"/>
    <col min="5" max="5" width="27.28515625" customWidth="1"/>
    <col min="6" max="6" width="25.42578125" customWidth="1"/>
    <col min="7" max="7" width="25.140625" customWidth="1"/>
    <col min="8" max="8" width="34.85546875" customWidth="1"/>
    <col min="9" max="9" width="24.28515625" customWidth="1"/>
    <col min="10" max="10" width="20.85546875" customWidth="1"/>
    <col min="11" max="11" width="36.42578125" customWidth="1"/>
    <col min="12" max="12" width="25" customWidth="1"/>
    <col min="13" max="13" width="25.7109375" customWidth="1"/>
    <col min="14" max="14" width="29" customWidth="1"/>
  </cols>
  <sheetData>
    <row r="1" spans="1:22" ht="44.25" customHeight="1" x14ac:dyDescent="0.25">
      <c r="A1" s="78"/>
      <c r="B1" s="80" t="s">
        <v>42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16"/>
      <c r="P1" s="16"/>
      <c r="Q1" s="16"/>
      <c r="R1" s="16"/>
      <c r="S1" s="16"/>
      <c r="T1" s="16"/>
      <c r="U1" s="16"/>
      <c r="V1" s="16"/>
    </row>
    <row r="2" spans="1:22" ht="44.25" customHeight="1" x14ac:dyDescent="0.25">
      <c r="A2" s="78"/>
      <c r="B2" s="80" t="s">
        <v>43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16"/>
      <c r="P2" s="16"/>
      <c r="Q2" s="16"/>
      <c r="R2" s="16"/>
      <c r="S2" s="16"/>
      <c r="T2" s="16"/>
      <c r="U2" s="16"/>
      <c r="V2" s="16"/>
    </row>
    <row r="3" spans="1:22" ht="44.25" customHeight="1" x14ac:dyDescent="0.25">
      <c r="A3" s="78"/>
      <c r="B3" s="79">
        <v>45444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16"/>
      <c r="P3" s="16"/>
      <c r="Q3" s="16"/>
      <c r="R3" s="16"/>
      <c r="S3" s="16"/>
      <c r="T3" s="16"/>
      <c r="U3" s="16"/>
      <c r="V3" s="16"/>
    </row>
    <row r="4" spans="1:22" ht="15" customHeight="1" x14ac:dyDescent="0.45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17"/>
    </row>
    <row r="5" spans="1:22" s="30" customFormat="1" ht="60" customHeight="1" x14ac:dyDescent="0.25">
      <c r="A5" s="18" t="s">
        <v>28</v>
      </c>
      <c r="B5" s="15" t="s">
        <v>29</v>
      </c>
      <c r="C5" s="15" t="s">
        <v>30</v>
      </c>
      <c r="D5" s="15" t="s">
        <v>31</v>
      </c>
      <c r="E5" s="15" t="s">
        <v>32</v>
      </c>
      <c r="F5" s="15" t="s">
        <v>38</v>
      </c>
      <c r="G5" s="15" t="s">
        <v>39</v>
      </c>
      <c r="H5" s="15" t="s">
        <v>34</v>
      </c>
      <c r="I5" s="15" t="s">
        <v>35</v>
      </c>
      <c r="J5" s="15" t="s">
        <v>33</v>
      </c>
      <c r="K5" s="15" t="s">
        <v>40</v>
      </c>
      <c r="L5" s="15" t="s">
        <v>41</v>
      </c>
      <c r="M5" s="15" t="s">
        <v>36</v>
      </c>
      <c r="N5" s="15" t="s">
        <v>37</v>
      </c>
      <c r="O5" s="29"/>
      <c r="P5" s="29"/>
      <c r="Q5" s="29"/>
      <c r="R5" s="29"/>
      <c r="S5" s="29"/>
      <c r="T5" s="29"/>
    </row>
    <row r="6" spans="1:22" ht="81.75" customHeight="1" x14ac:dyDescent="0.25">
      <c r="A6" s="20"/>
      <c r="B6" s="21" t="s">
        <v>1</v>
      </c>
      <c r="C6" s="22">
        <v>41759</v>
      </c>
      <c r="D6" s="23">
        <v>60000000</v>
      </c>
      <c r="E6" s="24">
        <v>253164.56</v>
      </c>
      <c r="F6" s="23" t="s">
        <v>0</v>
      </c>
      <c r="G6" s="23">
        <f>L18</f>
        <v>0</v>
      </c>
      <c r="H6" s="23" t="s">
        <v>26</v>
      </c>
      <c r="I6" s="25">
        <v>10.773899999999999</v>
      </c>
      <c r="J6" s="26">
        <v>49094</v>
      </c>
      <c r="K6" s="27" t="s">
        <v>27</v>
      </c>
      <c r="L6" s="28" t="s">
        <v>3</v>
      </c>
      <c r="M6" s="23" t="s">
        <v>2</v>
      </c>
      <c r="N6" s="19">
        <v>0.752</v>
      </c>
      <c r="O6" s="16"/>
      <c r="P6" s="16"/>
      <c r="Q6" s="16"/>
      <c r="R6" s="16"/>
      <c r="S6" s="16"/>
      <c r="T6" s="16"/>
    </row>
    <row r="7" spans="1:22" s="1" customFormat="1" ht="15.75" x14ac:dyDescent="0.25">
      <c r="C7" s="11"/>
      <c r="D7" s="11"/>
      <c r="E7" s="12"/>
      <c r="F7" s="13"/>
      <c r="G7" s="13"/>
      <c r="H7" s="13"/>
      <c r="I7" s="13"/>
      <c r="J7" s="13"/>
      <c r="K7" s="13"/>
      <c r="L7" s="14"/>
      <c r="M7" s="13"/>
      <c r="N7" s="13"/>
      <c r="O7" s="13"/>
    </row>
    <row r="8" spans="1:22" s="1" customFormat="1" ht="15.75" x14ac:dyDescent="0.25">
      <c r="C8" s="11"/>
      <c r="D8" s="11"/>
      <c r="E8" s="12"/>
      <c r="F8" s="13"/>
      <c r="G8"/>
      <c r="H8" s="13"/>
      <c r="I8" s="13"/>
      <c r="J8" s="13"/>
      <c r="K8" s="13"/>
      <c r="L8" s="14"/>
      <c r="M8" s="13"/>
      <c r="N8" s="13"/>
      <c r="O8" s="13"/>
    </row>
    <row r="9" spans="1:22" s="1" customFormat="1" ht="15.75" x14ac:dyDescent="0.25">
      <c r="C9" s="11"/>
      <c r="D9" s="11"/>
      <c r="E9" s="12"/>
      <c r="F9" s="13"/>
      <c r="G9"/>
      <c r="H9" s="13"/>
      <c r="I9" s="13"/>
      <c r="J9" s="13"/>
      <c r="K9" s="13"/>
      <c r="L9" s="14"/>
      <c r="M9" s="13"/>
      <c r="N9" s="13"/>
      <c r="O9" s="13"/>
    </row>
    <row r="10" spans="1:22" s="1" customFormat="1" ht="15.75" x14ac:dyDescent="0.25">
      <c r="C10" s="11"/>
      <c r="D10" s="11"/>
      <c r="E10" s="12"/>
      <c r="F10" s="13"/>
      <c r="G10"/>
      <c r="H10" s="13"/>
      <c r="I10" s="13"/>
      <c r="J10" s="13"/>
      <c r="K10" s="13"/>
      <c r="L10" s="14"/>
      <c r="M10" s="13"/>
      <c r="N10" s="13"/>
      <c r="O10" s="13"/>
    </row>
    <row r="11" spans="1:22" s="1" customFormat="1" ht="18" x14ac:dyDescent="0.25">
      <c r="C11" s="47" t="s">
        <v>1</v>
      </c>
      <c r="D11" s="55"/>
      <c r="E11" s="56"/>
      <c r="F11" s="55"/>
      <c r="G11" s="55"/>
      <c r="H11" s="47"/>
      <c r="I11" s="55"/>
      <c r="J11" s="55"/>
      <c r="K11" s="55"/>
      <c r="L11" s="57"/>
      <c r="M11" s="55"/>
      <c r="N11" s="13"/>
      <c r="O11" s="13"/>
    </row>
    <row r="12" spans="1:22" s="1" customFormat="1" ht="18" x14ac:dyDescent="0.25">
      <c r="C12" s="46">
        <v>2024</v>
      </c>
      <c r="D12" s="49" t="s">
        <v>10</v>
      </c>
      <c r="E12" s="47" t="s">
        <v>11</v>
      </c>
      <c r="F12" s="47" t="s">
        <v>12</v>
      </c>
      <c r="G12" s="47" t="s">
        <v>13</v>
      </c>
      <c r="H12" s="52"/>
      <c r="I12" s="46"/>
      <c r="J12" s="54"/>
      <c r="K12" s="46"/>
      <c r="L12" s="46"/>
      <c r="M12" s="46"/>
      <c r="N12" s="13"/>
      <c r="O12" s="13"/>
    </row>
    <row r="13" spans="1:22" s="1" customFormat="1" ht="17.25" x14ac:dyDescent="0.3">
      <c r="C13" s="42" t="s">
        <v>14</v>
      </c>
      <c r="D13" s="50">
        <v>367864.98</v>
      </c>
      <c r="E13" s="42">
        <v>253164.56</v>
      </c>
      <c r="F13" s="42">
        <v>621029.54</v>
      </c>
      <c r="G13" s="43">
        <v>32151898.399999902</v>
      </c>
      <c r="H13" s="53"/>
      <c r="I13" s="43"/>
      <c r="J13" s="51"/>
      <c r="K13" s="44"/>
      <c r="L13" s="44"/>
      <c r="M13" s="42"/>
      <c r="N13" s="13"/>
      <c r="O13" s="13"/>
    </row>
    <row r="14" spans="1:22" s="1" customFormat="1" ht="17.25" x14ac:dyDescent="0.3">
      <c r="C14" s="42" t="s">
        <v>15</v>
      </c>
      <c r="D14" s="50">
        <v>389258.03</v>
      </c>
      <c r="E14" s="42">
        <v>253164.56</v>
      </c>
      <c r="F14" s="42">
        <v>642422.59000000008</v>
      </c>
      <c r="G14" s="43">
        <f>G13-F14</f>
        <v>31509475.809999902</v>
      </c>
      <c r="H14" s="53"/>
      <c r="I14" s="43"/>
      <c r="J14" s="51"/>
      <c r="K14" s="44"/>
      <c r="L14" s="44"/>
      <c r="M14" s="42"/>
      <c r="N14" s="13"/>
      <c r="O14" s="13"/>
    </row>
    <row r="15" spans="1:22" s="1" customFormat="1" ht="17.25" x14ac:dyDescent="0.3">
      <c r="C15" s="42" t="s">
        <v>16</v>
      </c>
      <c r="D15" s="50">
        <v>337727.85</v>
      </c>
      <c r="E15" s="42">
        <v>253164.56</v>
      </c>
      <c r="F15" s="42">
        <v>590892.40999999992</v>
      </c>
      <c r="G15" s="43">
        <f>G14-F15</f>
        <v>30918583.399999902</v>
      </c>
      <c r="H15" s="53"/>
      <c r="I15" s="43"/>
      <c r="J15" s="51"/>
      <c r="K15" s="44"/>
      <c r="L15" s="44"/>
      <c r="M15" s="42"/>
      <c r="N15" s="13"/>
      <c r="O15" s="13"/>
    </row>
    <row r="16" spans="1:22" s="1" customFormat="1" ht="17.25" x14ac:dyDescent="0.3">
      <c r="C16" s="42" t="s">
        <v>17</v>
      </c>
      <c r="D16" s="50">
        <v>370602.05</v>
      </c>
      <c r="E16" s="42">
        <v>253164.56</v>
      </c>
      <c r="F16" s="42">
        <v>623766.61</v>
      </c>
      <c r="G16" s="43">
        <f>G15-F16</f>
        <v>30294816.789999902</v>
      </c>
      <c r="H16" s="53"/>
      <c r="I16" s="43"/>
      <c r="J16" s="51"/>
      <c r="K16" s="44"/>
      <c r="L16" s="44"/>
      <c r="M16" s="42"/>
      <c r="N16" s="13"/>
      <c r="O16" s="13"/>
    </row>
    <row r="17" spans="3:15" s="1" customFormat="1" ht="17.25" x14ac:dyDescent="0.3">
      <c r="C17" s="42" t="s">
        <v>18</v>
      </c>
      <c r="D17" s="51">
        <v>372941.77</v>
      </c>
      <c r="E17" s="43">
        <v>253164.56</v>
      </c>
      <c r="F17" s="43">
        <f>+D17+E17</f>
        <v>626106.33000000007</v>
      </c>
      <c r="G17" s="43">
        <f>G16-F17</f>
        <v>29668710.459999904</v>
      </c>
      <c r="H17" s="53"/>
      <c r="I17" s="43"/>
      <c r="J17" s="51"/>
      <c r="K17" s="44"/>
      <c r="L17" s="44"/>
      <c r="M17" s="42"/>
      <c r="N17" s="13"/>
      <c r="O17" s="13"/>
    </row>
    <row r="18" spans="3:15" s="1" customFormat="1" ht="17.25" x14ac:dyDescent="0.3">
      <c r="C18" s="42" t="s">
        <v>19</v>
      </c>
      <c r="D18" s="51">
        <v>335165</v>
      </c>
      <c r="E18" s="43">
        <v>253164.56</v>
      </c>
      <c r="F18" s="43">
        <f>D18+E18</f>
        <v>588329.56000000006</v>
      </c>
      <c r="G18" s="43">
        <f>G17-F18</f>
        <v>29080380.899999905</v>
      </c>
      <c r="H18" s="53"/>
      <c r="I18" s="43"/>
      <c r="J18" s="51"/>
      <c r="K18" s="43"/>
      <c r="L18" s="43"/>
      <c r="M18" s="42"/>
      <c r="N18" s="13"/>
      <c r="O18" s="13"/>
    </row>
    <row r="19" spans="3:15" s="1" customFormat="1" ht="17.25" x14ac:dyDescent="0.3">
      <c r="C19" s="42" t="s">
        <v>20</v>
      </c>
      <c r="D19" s="51"/>
      <c r="E19" s="43"/>
      <c r="F19" s="43">
        <v>0</v>
      </c>
      <c r="G19" s="43"/>
      <c r="H19" s="53"/>
      <c r="I19" s="43"/>
      <c r="J19" s="51"/>
      <c r="K19" s="44"/>
      <c r="L19" s="44"/>
      <c r="M19" s="42"/>
      <c r="N19" s="13"/>
      <c r="O19" s="13"/>
    </row>
    <row r="20" spans="3:15" s="1" customFormat="1" ht="17.25" x14ac:dyDescent="0.3">
      <c r="C20" s="42" t="s">
        <v>21</v>
      </c>
      <c r="D20" s="51"/>
      <c r="E20" s="43"/>
      <c r="F20" s="43">
        <v>0</v>
      </c>
      <c r="G20" s="43"/>
      <c r="H20" s="53"/>
      <c r="I20" s="43"/>
      <c r="J20" s="51"/>
      <c r="K20" s="44"/>
      <c r="L20" s="44"/>
      <c r="M20" s="42"/>
      <c r="N20" s="13"/>
      <c r="O20" s="13"/>
    </row>
    <row r="21" spans="3:15" s="1" customFormat="1" ht="17.25" x14ac:dyDescent="0.3">
      <c r="C21" s="42" t="s">
        <v>22</v>
      </c>
      <c r="D21" s="51"/>
      <c r="E21" s="43"/>
      <c r="F21" s="43">
        <v>0</v>
      </c>
      <c r="G21" s="43"/>
      <c r="H21" s="53"/>
      <c r="I21" s="43"/>
      <c r="J21" s="51"/>
      <c r="K21" s="44"/>
      <c r="L21" s="44"/>
      <c r="M21" s="42"/>
      <c r="N21" s="13"/>
      <c r="O21" s="13"/>
    </row>
    <row r="22" spans="3:15" s="1" customFormat="1" ht="17.25" x14ac:dyDescent="0.3">
      <c r="C22" s="42" t="s">
        <v>7</v>
      </c>
      <c r="D22" s="51"/>
      <c r="E22" s="43"/>
      <c r="F22" s="44">
        <v>0</v>
      </c>
      <c r="G22" s="43"/>
      <c r="H22" s="53"/>
      <c r="I22" s="43"/>
      <c r="J22" s="51"/>
      <c r="K22" s="44"/>
      <c r="L22" s="44"/>
      <c r="M22" s="42"/>
      <c r="N22" s="13"/>
      <c r="O22" s="13"/>
    </row>
    <row r="23" spans="3:15" s="1" customFormat="1" ht="17.25" x14ac:dyDescent="0.3">
      <c r="C23" s="42" t="s">
        <v>8</v>
      </c>
      <c r="D23" s="51"/>
      <c r="E23" s="43"/>
      <c r="F23" s="44">
        <v>0</v>
      </c>
      <c r="G23" s="43"/>
      <c r="H23" s="53"/>
      <c r="I23" s="43"/>
      <c r="J23" s="51"/>
      <c r="K23" s="44"/>
      <c r="L23" s="44"/>
      <c r="M23" s="42"/>
      <c r="N23" s="13"/>
      <c r="O23" s="13"/>
    </row>
    <row r="24" spans="3:15" s="1" customFormat="1" ht="17.25" x14ac:dyDescent="0.3">
      <c r="C24" s="42" t="s">
        <v>9</v>
      </c>
      <c r="D24" s="51"/>
      <c r="E24" s="43"/>
      <c r="F24" s="44">
        <v>0</v>
      </c>
      <c r="G24" s="43"/>
      <c r="H24" s="53"/>
      <c r="I24" s="43"/>
      <c r="J24" s="51"/>
      <c r="K24" s="44"/>
      <c r="L24" s="44"/>
      <c r="M24" s="42"/>
      <c r="N24" s="13"/>
      <c r="O24" s="13"/>
    </row>
    <row r="25" spans="3:15" s="1" customFormat="1" ht="17.25" x14ac:dyDescent="0.3">
      <c r="C25" s="70"/>
      <c r="D25" s="71"/>
      <c r="E25" s="71"/>
      <c r="F25" s="72"/>
      <c r="G25" s="72"/>
      <c r="H25" s="70">
        <f>SUM(H13:H24)</f>
        <v>0</v>
      </c>
      <c r="I25" s="71"/>
      <c r="J25" s="71"/>
      <c r="K25" s="71"/>
      <c r="L25" s="71"/>
      <c r="M25" s="70"/>
      <c r="N25" s="13"/>
      <c r="O25" s="13"/>
    </row>
    <row r="26" spans="3:15" s="1" customFormat="1" ht="15.75" x14ac:dyDescent="0.25">
      <c r="C26" s="11"/>
      <c r="D26" s="11"/>
      <c r="E26" s="12"/>
      <c r="F26" s="13"/>
      <c r="G26" s="13"/>
      <c r="H26" s="13"/>
      <c r="I26" s="13"/>
      <c r="J26" s="13"/>
      <c r="K26" s="13"/>
      <c r="L26" s="14"/>
      <c r="M26" s="13"/>
      <c r="N26" s="13"/>
      <c r="O26" s="13"/>
    </row>
    <row r="27" spans="3:15" s="1" customFormat="1" ht="15.75" x14ac:dyDescent="0.25">
      <c r="C27" s="11"/>
      <c r="D27" s="11"/>
      <c r="E27" s="12"/>
      <c r="F27" s="13"/>
      <c r="G27" s="13"/>
      <c r="H27" s="13"/>
      <c r="I27" s="13"/>
      <c r="J27" s="13"/>
      <c r="K27" s="13"/>
      <c r="L27" s="14"/>
      <c r="M27" s="13"/>
      <c r="N27" s="13"/>
      <c r="O27" s="13"/>
    </row>
    <row r="28" spans="3:15" s="1" customFormat="1" ht="15.75" x14ac:dyDescent="0.25">
      <c r="C28" s="11"/>
      <c r="D28" s="11"/>
      <c r="E28" s="12"/>
      <c r="F28" s="13"/>
      <c r="G28" s="13"/>
      <c r="H28" s="13"/>
      <c r="I28" s="13"/>
      <c r="J28" s="13"/>
      <c r="K28" s="13"/>
      <c r="L28" s="14"/>
      <c r="M28" s="13"/>
      <c r="N28" s="13"/>
      <c r="O28" s="13"/>
    </row>
    <row r="29" spans="3:15" s="1" customFormat="1" ht="15.75" x14ac:dyDescent="0.25">
      <c r="C29" s="11"/>
      <c r="D29" s="11"/>
      <c r="E29" s="12"/>
      <c r="F29" s="13"/>
      <c r="G29" s="13"/>
      <c r="H29" s="13"/>
      <c r="I29" s="13"/>
      <c r="J29" s="13"/>
      <c r="K29" s="13"/>
      <c r="L29" s="14"/>
      <c r="M29" s="13"/>
      <c r="N29" s="13"/>
      <c r="O29" s="13"/>
    </row>
    <row r="30" spans="3:15" s="45" customFormat="1" ht="18" x14ac:dyDescent="0.25">
      <c r="C30" s="47" t="s">
        <v>1</v>
      </c>
      <c r="D30" s="55"/>
      <c r="E30" s="56"/>
      <c r="F30" s="55"/>
      <c r="G30" s="55"/>
      <c r="H30" s="47"/>
      <c r="I30" s="55"/>
      <c r="J30" s="55"/>
      <c r="K30" s="55"/>
      <c r="L30" s="57"/>
      <c r="M30" s="55"/>
      <c r="N30" s="48"/>
      <c r="O30" s="48"/>
    </row>
    <row r="31" spans="3:15" s="45" customFormat="1" ht="18" x14ac:dyDescent="0.25">
      <c r="C31" s="46">
        <v>2023</v>
      </c>
      <c r="D31" s="49" t="s">
        <v>10</v>
      </c>
      <c r="E31" s="47" t="s">
        <v>11</v>
      </c>
      <c r="F31" s="47" t="s">
        <v>12</v>
      </c>
      <c r="G31" s="47" t="s">
        <v>13</v>
      </c>
      <c r="H31" s="52"/>
      <c r="I31" s="46"/>
      <c r="J31" s="54"/>
      <c r="K31" s="46"/>
      <c r="L31" s="46"/>
      <c r="M31" s="46"/>
      <c r="N31" s="48"/>
    </row>
    <row r="32" spans="3:15" s="1" customFormat="1" ht="17.25" x14ac:dyDescent="0.3">
      <c r="C32" s="42" t="s">
        <v>14</v>
      </c>
      <c r="D32" s="50">
        <v>406520.45</v>
      </c>
      <c r="E32" s="42">
        <v>253164.56</v>
      </c>
      <c r="F32" s="42">
        <f t="shared" ref="F32:F33" si="0">+D32+E32</f>
        <v>659685.01</v>
      </c>
      <c r="G32" s="43">
        <f>+H60-E32</f>
        <v>-253153.22519999999</v>
      </c>
      <c r="H32" s="53"/>
      <c r="I32" s="43"/>
      <c r="J32" s="51"/>
      <c r="K32" s="44"/>
      <c r="L32" s="44"/>
      <c r="M32" s="42"/>
      <c r="N32" s="13"/>
    </row>
    <row r="33" spans="3:15" s="1" customFormat="1" ht="17.25" x14ac:dyDescent="0.3">
      <c r="C33" s="42" t="s">
        <v>15</v>
      </c>
      <c r="D33" s="50">
        <v>355422.78</v>
      </c>
      <c r="E33" s="42">
        <v>253164.56</v>
      </c>
      <c r="F33" s="42">
        <f t="shared" si="0"/>
        <v>608587.34000000008</v>
      </c>
      <c r="G33" s="43">
        <f>+G32-E33</f>
        <v>-506317.78519999998</v>
      </c>
      <c r="H33" s="53"/>
      <c r="I33" s="43"/>
      <c r="J33" s="51"/>
      <c r="K33" s="44"/>
      <c r="L33" s="44"/>
      <c r="M33" s="42"/>
      <c r="N33" s="13"/>
    </row>
    <row r="34" spans="3:15" s="1" customFormat="1" ht="17.25" x14ac:dyDescent="0.3">
      <c r="C34" s="42" t="s">
        <v>16</v>
      </c>
      <c r="D34" s="50">
        <v>368379.8</v>
      </c>
      <c r="E34" s="42">
        <v>253164.56</v>
      </c>
      <c r="F34" s="42">
        <f>+D34+E34</f>
        <v>621544.36</v>
      </c>
      <c r="G34" s="43">
        <f>+G33-E34</f>
        <v>-759482.34519999998</v>
      </c>
      <c r="H34" s="53"/>
      <c r="I34" s="43"/>
      <c r="J34" s="51"/>
      <c r="K34" s="44"/>
      <c r="L34" s="44"/>
      <c r="M34" s="42"/>
      <c r="N34" s="13"/>
    </row>
    <row r="35" spans="3:15" s="1" customFormat="1" ht="17.25" x14ac:dyDescent="0.3">
      <c r="C35" s="42" t="s">
        <v>17</v>
      </c>
      <c r="D35" s="50">
        <v>382616.2</v>
      </c>
      <c r="E35" s="42">
        <v>253164.56</v>
      </c>
      <c r="F35" s="42">
        <f>+E35+D35</f>
        <v>635780.76</v>
      </c>
      <c r="G35" s="43">
        <f>+G34-E35</f>
        <v>-1012646.9051999999</v>
      </c>
      <c r="H35" s="53"/>
      <c r="I35" s="43"/>
      <c r="J35" s="51"/>
      <c r="K35" s="44"/>
      <c r="L35" s="44"/>
      <c r="M35" s="42"/>
      <c r="N35" s="13"/>
    </row>
    <row r="36" spans="3:15" s="1" customFormat="1" ht="17.25" x14ac:dyDescent="0.3">
      <c r="C36" s="42" t="s">
        <v>18</v>
      </c>
      <c r="D36" s="51">
        <v>404764.55</v>
      </c>
      <c r="E36" s="43">
        <v>253164.56</v>
      </c>
      <c r="F36" s="43">
        <f>+D36+E36</f>
        <v>657929.11</v>
      </c>
      <c r="G36" s="43">
        <f>+G35-E36</f>
        <v>-1265811.4652</v>
      </c>
      <c r="H36" s="53"/>
      <c r="I36" s="43"/>
      <c r="J36" s="51"/>
      <c r="K36" s="44"/>
      <c r="L36" s="44"/>
      <c r="M36" s="42"/>
      <c r="N36" s="13"/>
    </row>
    <row r="37" spans="3:15" s="1" customFormat="1" ht="17.25" x14ac:dyDescent="0.3">
      <c r="C37" s="42" t="s">
        <v>19</v>
      </c>
      <c r="D37" s="51">
        <v>372203.38</v>
      </c>
      <c r="E37" s="43">
        <v>253164.56</v>
      </c>
      <c r="F37" s="43">
        <f>+D37+E37</f>
        <v>625367.93999999994</v>
      </c>
      <c r="G37" s="43">
        <f>+G36-E37</f>
        <v>-1518976.0252</v>
      </c>
      <c r="H37" s="53"/>
      <c r="I37" s="43"/>
      <c r="J37" s="43"/>
      <c r="K37" s="43"/>
      <c r="L37" s="43"/>
      <c r="M37" s="42"/>
      <c r="N37" s="13"/>
    </row>
    <row r="38" spans="3:15" s="1" customFormat="1" ht="17.25" x14ac:dyDescent="0.3">
      <c r="C38" s="42" t="s">
        <v>20</v>
      </c>
      <c r="D38" s="51">
        <v>395010.65</v>
      </c>
      <c r="E38" s="43">
        <v>253164.56</v>
      </c>
      <c r="F38" s="43">
        <v>648175.21</v>
      </c>
      <c r="G38" s="43">
        <v>33670885.759999901</v>
      </c>
      <c r="H38" s="53"/>
      <c r="I38" s="43"/>
      <c r="J38" s="51"/>
      <c r="K38" s="44"/>
      <c r="L38" s="44"/>
      <c r="M38" s="42"/>
      <c r="N38" s="13"/>
    </row>
    <row r="39" spans="3:15" s="1" customFormat="1" ht="17.25" x14ac:dyDescent="0.3">
      <c r="C39" s="42" t="s">
        <v>21</v>
      </c>
      <c r="D39" s="51">
        <v>391862.23</v>
      </c>
      <c r="E39" s="43">
        <v>253164.56</v>
      </c>
      <c r="F39" s="43">
        <v>645026.79</v>
      </c>
      <c r="G39" s="43">
        <v>33417721.199999902</v>
      </c>
      <c r="H39" s="53"/>
      <c r="I39" s="43"/>
      <c r="J39" s="51"/>
      <c r="K39" s="44"/>
      <c r="L39" s="44"/>
      <c r="M39" s="42"/>
      <c r="N39" s="13"/>
    </row>
    <row r="40" spans="3:15" s="1" customFormat="1" ht="17.25" x14ac:dyDescent="0.3">
      <c r="C40" s="42" t="s">
        <v>22</v>
      </c>
      <c r="D40" s="51">
        <v>376597.36</v>
      </c>
      <c r="E40" s="43">
        <v>253164.56</v>
      </c>
      <c r="F40" s="43">
        <v>629761.91999999993</v>
      </c>
      <c r="G40" s="43">
        <v>33164556.639999904</v>
      </c>
      <c r="H40" s="53"/>
      <c r="I40" s="43"/>
      <c r="J40" s="51"/>
      <c r="K40" s="44"/>
      <c r="L40" s="44"/>
      <c r="M40" s="42"/>
      <c r="N40" s="13"/>
    </row>
    <row r="41" spans="3:15" s="1" customFormat="1" ht="17.25" x14ac:dyDescent="0.3">
      <c r="C41" s="42" t="s">
        <v>7</v>
      </c>
      <c r="D41" s="51">
        <v>376597.36</v>
      </c>
      <c r="E41" s="43">
        <v>253164.56</v>
      </c>
      <c r="F41" s="44">
        <v>629761.91999999993</v>
      </c>
      <c r="G41" s="43">
        <v>32911392.079999905</v>
      </c>
      <c r="H41" s="53"/>
      <c r="I41" s="43"/>
      <c r="J41" s="51"/>
      <c r="K41" s="44"/>
      <c r="L41" s="44"/>
      <c r="M41" s="42"/>
      <c r="N41" s="13"/>
    </row>
    <row r="42" spans="3:15" s="1" customFormat="1" ht="17.25" x14ac:dyDescent="0.3">
      <c r="C42" s="42" t="s">
        <v>8</v>
      </c>
      <c r="D42" s="51">
        <v>358420.41</v>
      </c>
      <c r="E42" s="43">
        <v>253164.56</v>
      </c>
      <c r="F42" s="44">
        <v>611584.97</v>
      </c>
      <c r="G42" s="43">
        <v>32658227.519999906</v>
      </c>
      <c r="H42" s="53"/>
      <c r="I42" s="43"/>
      <c r="J42" s="51"/>
      <c r="K42" s="44"/>
      <c r="L42" s="44"/>
      <c r="M42" s="42"/>
      <c r="N42" s="13"/>
    </row>
    <row r="43" spans="3:15" s="1" customFormat="1" ht="17.25" x14ac:dyDescent="0.3">
      <c r="C43" s="42" t="s">
        <v>9</v>
      </c>
      <c r="D43" s="51">
        <v>367864.56</v>
      </c>
      <c r="E43" s="43">
        <v>253164.56</v>
      </c>
      <c r="F43" s="44">
        <v>621029.12</v>
      </c>
      <c r="G43" s="43">
        <v>32405062.9599999</v>
      </c>
      <c r="H43" s="53"/>
      <c r="I43" s="43"/>
      <c r="J43" s="51"/>
      <c r="K43" s="44"/>
      <c r="L43" s="44"/>
      <c r="M43" s="42"/>
      <c r="N43" s="13"/>
    </row>
    <row r="44" spans="3:15" s="1" customFormat="1" ht="17.25" x14ac:dyDescent="0.3">
      <c r="C44" s="70"/>
      <c r="D44" s="71">
        <f>SUM(D32:D43)</f>
        <v>4556259.7299999995</v>
      </c>
      <c r="E44" s="71">
        <f>SUM(E32:E43)</f>
        <v>3037974.72</v>
      </c>
      <c r="F44" s="72">
        <f>SUM(F32:F43)</f>
        <v>7594234.4499999993</v>
      </c>
      <c r="G44" s="72">
        <f>SUM(G32:G43)</f>
        <v>192911458.40879941</v>
      </c>
      <c r="H44" s="70"/>
      <c r="I44" s="71"/>
      <c r="J44" s="71"/>
      <c r="K44" s="71"/>
      <c r="L44" s="71"/>
      <c r="M44" s="70"/>
      <c r="O44" s="13"/>
    </row>
    <row r="45" spans="3:15" s="1" customFormat="1" ht="17.25" x14ac:dyDescent="0.3">
      <c r="C45" s="31"/>
      <c r="D45" s="31"/>
      <c r="E45" s="32"/>
      <c r="F45" s="32"/>
      <c r="G45" s="31"/>
      <c r="H45" s="31"/>
      <c r="I45" s="32"/>
      <c r="J45" s="31"/>
      <c r="K45" s="31"/>
      <c r="L45" s="40"/>
      <c r="M45" s="31"/>
    </row>
    <row r="46" spans="3:15" s="45" customFormat="1" ht="18" x14ac:dyDescent="0.25">
      <c r="C46" s="62" t="s">
        <v>5</v>
      </c>
      <c r="D46" s="63"/>
      <c r="E46" s="63"/>
      <c r="F46" s="63"/>
      <c r="G46" s="64"/>
      <c r="H46" s="63"/>
      <c r="I46" s="62" t="s">
        <v>1</v>
      </c>
      <c r="J46" s="63"/>
      <c r="K46" s="63"/>
      <c r="L46" s="63"/>
      <c r="M46" s="64"/>
    </row>
    <row r="47" spans="3:15" s="45" customFormat="1" ht="18" x14ac:dyDescent="0.25">
      <c r="C47" s="46">
        <v>2022</v>
      </c>
      <c r="D47" s="47" t="s">
        <v>10</v>
      </c>
      <c r="E47" s="47" t="s">
        <v>11</v>
      </c>
      <c r="F47" s="47" t="s">
        <v>12</v>
      </c>
      <c r="G47" s="47" t="s">
        <v>13</v>
      </c>
      <c r="H47" s="46" t="s">
        <v>6</v>
      </c>
      <c r="I47" s="46">
        <v>2022</v>
      </c>
      <c r="J47" s="46" t="s">
        <v>10</v>
      </c>
      <c r="K47" s="46" t="s">
        <v>11</v>
      </c>
      <c r="L47" s="47" t="s">
        <v>12</v>
      </c>
      <c r="M47" s="46" t="s">
        <v>13</v>
      </c>
      <c r="N47" s="61" t="s">
        <v>6</v>
      </c>
    </row>
    <row r="48" spans="3:15" s="1" customFormat="1" ht="17.25" x14ac:dyDescent="0.3">
      <c r="C48" s="42" t="s">
        <v>14</v>
      </c>
      <c r="D48" s="58">
        <v>197972</v>
      </c>
      <c r="E48" s="58">
        <v>1959754</v>
      </c>
      <c r="F48" s="44">
        <f t="shared" ref="F48:F56" si="1">+D48+E48</f>
        <v>2157726</v>
      </c>
      <c r="G48" s="58">
        <f>+G71-E48</f>
        <v>22444035</v>
      </c>
      <c r="H48" s="59">
        <v>9.42</v>
      </c>
      <c r="I48" s="42" t="s">
        <v>14</v>
      </c>
      <c r="J48" s="43">
        <v>248129.21</v>
      </c>
      <c r="K48" s="58">
        <v>253164.56</v>
      </c>
      <c r="L48" s="44">
        <f>+K48+J48</f>
        <v>501293.77</v>
      </c>
      <c r="M48" s="44">
        <f>+M71-K48</f>
        <v>38227847.839999944</v>
      </c>
      <c r="N48" s="65">
        <v>7.53</v>
      </c>
    </row>
    <row r="49" spans="2:14" s="1" customFormat="1" ht="17.25" x14ac:dyDescent="0.3">
      <c r="C49" s="42" t="s">
        <v>15</v>
      </c>
      <c r="D49" s="58">
        <v>184239.8</v>
      </c>
      <c r="E49" s="58">
        <v>1972878</v>
      </c>
      <c r="F49" s="44">
        <f t="shared" si="1"/>
        <v>2157117.7999999998</v>
      </c>
      <c r="G49" s="58">
        <f t="shared" ref="G49:G54" si="2">+G48-E49</f>
        <v>20471157</v>
      </c>
      <c r="H49" s="59">
        <v>9.5299999999999994</v>
      </c>
      <c r="I49" s="42" t="s">
        <v>15</v>
      </c>
      <c r="J49" s="58">
        <v>237202.53</v>
      </c>
      <c r="K49" s="43">
        <v>253164.56</v>
      </c>
      <c r="L49" s="44">
        <f t="shared" ref="L49:L56" si="3">+J49+K49</f>
        <v>490367.08999999997</v>
      </c>
      <c r="M49" s="44">
        <f t="shared" ref="M49:M54" si="4">+M48-K49</f>
        <v>37974683.279999942</v>
      </c>
      <c r="N49" s="65">
        <v>8.0299999999999994</v>
      </c>
    </row>
    <row r="50" spans="2:14" s="1" customFormat="1" ht="17.25" x14ac:dyDescent="0.3">
      <c r="B50" s="7"/>
      <c r="C50" s="42" t="s">
        <v>16</v>
      </c>
      <c r="D50" s="58">
        <v>158964.5</v>
      </c>
      <c r="E50" s="58">
        <v>1986096</v>
      </c>
      <c r="F50" s="44">
        <f t="shared" si="1"/>
        <v>2145060.5</v>
      </c>
      <c r="G50" s="58">
        <f t="shared" si="2"/>
        <v>18485061</v>
      </c>
      <c r="H50" s="59">
        <v>9.9600000000000009</v>
      </c>
      <c r="I50" s="42" t="s">
        <v>16</v>
      </c>
      <c r="J50" s="42">
        <v>262863.98</v>
      </c>
      <c r="K50" s="43">
        <v>253164.56</v>
      </c>
      <c r="L50" s="44">
        <f t="shared" si="3"/>
        <v>516028.54</v>
      </c>
      <c r="M50" s="44">
        <f t="shared" si="4"/>
        <v>37721518.719999939</v>
      </c>
      <c r="N50" s="65">
        <v>8.09</v>
      </c>
    </row>
    <row r="51" spans="2:14" s="1" customFormat="1" ht="17.25" x14ac:dyDescent="0.3">
      <c r="C51" s="42" t="s">
        <v>17</v>
      </c>
      <c r="D51" s="58">
        <v>169565.71</v>
      </c>
      <c r="E51" s="58">
        <v>1999408</v>
      </c>
      <c r="F51" s="44">
        <f t="shared" si="1"/>
        <v>2168973.71</v>
      </c>
      <c r="G51" s="58">
        <f t="shared" si="2"/>
        <v>16485653</v>
      </c>
      <c r="H51" s="59">
        <v>10.32</v>
      </c>
      <c r="I51" s="42" t="s">
        <v>17</v>
      </c>
      <c r="J51" s="58">
        <v>266805.90000000002</v>
      </c>
      <c r="K51" s="43">
        <v>253164.56</v>
      </c>
      <c r="L51" s="44">
        <f t="shared" si="3"/>
        <v>519970.46</v>
      </c>
      <c r="M51" s="44">
        <f t="shared" si="4"/>
        <v>37468354.159999937</v>
      </c>
      <c r="N51" s="65">
        <v>8.5399999999999991</v>
      </c>
    </row>
    <row r="52" spans="2:14" s="1" customFormat="1" ht="17.25" x14ac:dyDescent="0.3">
      <c r="C52" s="42" t="s">
        <v>18</v>
      </c>
      <c r="D52" s="58">
        <v>139790.88</v>
      </c>
      <c r="E52" s="58">
        <v>2012815</v>
      </c>
      <c r="F52" s="58">
        <f t="shared" si="1"/>
        <v>2152605.88</v>
      </c>
      <c r="G52" s="58">
        <f t="shared" si="2"/>
        <v>14472838</v>
      </c>
      <c r="H52" s="59">
        <v>10.53</v>
      </c>
      <c r="I52" s="42" t="s">
        <v>18</v>
      </c>
      <c r="J52" s="58">
        <v>307622.31</v>
      </c>
      <c r="K52" s="43">
        <v>253164.56</v>
      </c>
      <c r="L52" s="44">
        <f t="shared" si="3"/>
        <v>560786.87</v>
      </c>
      <c r="M52" s="44">
        <f t="shared" si="4"/>
        <v>37215189.599999934</v>
      </c>
      <c r="N52" s="65">
        <v>9.01</v>
      </c>
    </row>
    <row r="53" spans="2:14" s="1" customFormat="1" ht="17.25" x14ac:dyDescent="0.3">
      <c r="B53" s="7"/>
      <c r="C53" s="42" t="s">
        <v>19</v>
      </c>
      <c r="D53" s="58">
        <v>136882.57</v>
      </c>
      <c r="E53" s="58">
        <v>2026317</v>
      </c>
      <c r="F53" s="58">
        <f t="shared" si="1"/>
        <v>2163199.5699999998</v>
      </c>
      <c r="G53" s="58">
        <f t="shared" si="2"/>
        <v>12446521</v>
      </c>
      <c r="H53" s="59">
        <v>10.98</v>
      </c>
      <c r="I53" s="42" t="s">
        <v>19</v>
      </c>
      <c r="J53" s="58">
        <v>264521.2</v>
      </c>
      <c r="K53" s="43">
        <v>253164.56</v>
      </c>
      <c r="L53" s="44">
        <f t="shared" si="3"/>
        <v>517685.76000000001</v>
      </c>
      <c r="M53" s="44">
        <f t="shared" si="4"/>
        <v>36962025.039999932</v>
      </c>
      <c r="N53" s="65">
        <v>9.1999999999999993</v>
      </c>
    </row>
    <row r="54" spans="2:14" s="1" customFormat="1" ht="17.25" x14ac:dyDescent="0.3">
      <c r="C54" s="42" t="s">
        <v>20</v>
      </c>
      <c r="D54" s="43">
        <v>123920.38</v>
      </c>
      <c r="E54" s="43">
        <v>2039916</v>
      </c>
      <c r="F54" s="43">
        <f t="shared" si="1"/>
        <v>2163836.38</v>
      </c>
      <c r="G54" s="43">
        <f t="shared" si="2"/>
        <v>10406605</v>
      </c>
      <c r="H54" s="59">
        <v>11.56</v>
      </c>
      <c r="I54" s="42" t="s">
        <v>20</v>
      </c>
      <c r="J54" s="43">
        <v>264521.2</v>
      </c>
      <c r="K54" s="43">
        <v>253164.56</v>
      </c>
      <c r="L54" s="44">
        <f t="shared" si="3"/>
        <v>517685.76000000001</v>
      </c>
      <c r="M54" s="44">
        <f t="shared" si="4"/>
        <v>36708860.47999993</v>
      </c>
      <c r="N54" s="65">
        <v>9.85</v>
      </c>
    </row>
    <row r="55" spans="2:14" s="1" customFormat="1" ht="17.25" x14ac:dyDescent="0.3">
      <c r="C55" s="42" t="s">
        <v>21</v>
      </c>
      <c r="D55" s="43">
        <v>103064</v>
      </c>
      <c r="E55" s="43">
        <v>2053611</v>
      </c>
      <c r="F55" s="43">
        <f t="shared" si="1"/>
        <v>2156675</v>
      </c>
      <c r="G55" s="43">
        <f>+G54-E55</f>
        <v>8352994</v>
      </c>
      <c r="H55" s="59">
        <v>11.88</v>
      </c>
      <c r="I55" s="42" t="s">
        <v>21</v>
      </c>
      <c r="J55" s="43">
        <v>343266.83</v>
      </c>
      <c r="K55" s="43">
        <v>253164.56</v>
      </c>
      <c r="L55" s="44">
        <f t="shared" si="3"/>
        <v>596431.39</v>
      </c>
      <c r="M55" s="44">
        <f>+M54-K55</f>
        <v>36455695.919999927</v>
      </c>
      <c r="N55" s="65">
        <v>10.59</v>
      </c>
    </row>
    <row r="56" spans="2:14" s="1" customFormat="1" ht="17.25" x14ac:dyDescent="0.3">
      <c r="C56" s="42" t="s">
        <v>22</v>
      </c>
      <c r="D56" s="43">
        <v>96255.56</v>
      </c>
      <c r="E56" s="43">
        <v>2067404</v>
      </c>
      <c r="F56" s="43">
        <f t="shared" si="1"/>
        <v>2163659.56</v>
      </c>
      <c r="G56" s="43">
        <f>+G55-E56</f>
        <v>6285590</v>
      </c>
      <c r="H56" s="59"/>
      <c r="I56" s="42" t="s">
        <v>22</v>
      </c>
      <c r="J56" s="43">
        <v>313489.28000000003</v>
      </c>
      <c r="K56" s="43">
        <v>253164.56</v>
      </c>
      <c r="L56" s="44">
        <f t="shared" si="3"/>
        <v>566653.84000000008</v>
      </c>
      <c r="M56" s="44">
        <f>+M55-K56</f>
        <v>36202531.359999925</v>
      </c>
      <c r="N56" s="65"/>
    </row>
    <row r="57" spans="2:14" s="1" customFormat="1" ht="17.25" x14ac:dyDescent="0.3">
      <c r="C57" s="42"/>
      <c r="D57" s="44">
        <f>SUM(D48:D56)</f>
        <v>1310655.3999999999</v>
      </c>
      <c r="E57" s="44">
        <f>SUM(E48:E56)</f>
        <v>18118199</v>
      </c>
      <c r="F57" s="44">
        <f>SUM(F48:F56)</f>
        <v>19428854.399999999</v>
      </c>
      <c r="G57" s="44"/>
      <c r="H57" s="59"/>
      <c r="I57" s="44"/>
      <c r="J57" s="44">
        <f>SUM(J48:J56)</f>
        <v>2508422.4399999995</v>
      </c>
      <c r="K57" s="44">
        <f t="shared" ref="K57" si="5">SUM(K48:K55)</f>
        <v>2025316.4800000002</v>
      </c>
      <c r="L57" s="44">
        <f>SUM(L48:L56)</f>
        <v>4786903.4799999995</v>
      </c>
      <c r="M57" s="44"/>
      <c r="N57" s="66"/>
    </row>
    <row r="58" spans="2:14" ht="18.75" x14ac:dyDescent="0.3">
      <c r="C58" s="62" t="s">
        <v>5</v>
      </c>
      <c r="D58" s="32"/>
      <c r="E58" s="31"/>
      <c r="F58" s="31"/>
      <c r="G58" s="33">
        <f>+G90</f>
        <v>46930679</v>
      </c>
      <c r="H58" s="31"/>
      <c r="I58" s="46" t="s">
        <v>1</v>
      </c>
      <c r="J58" s="32">
        <f>+J51+J52+J53</f>
        <v>838949.40999999992</v>
      </c>
      <c r="K58" s="31"/>
      <c r="L58" s="31"/>
      <c r="M58" s="33">
        <v>41518987.119999975</v>
      </c>
    </row>
    <row r="59" spans="2:14" s="45" customFormat="1" ht="18" x14ac:dyDescent="0.25">
      <c r="C59" s="46">
        <v>2021</v>
      </c>
      <c r="D59" s="47" t="s">
        <v>10</v>
      </c>
      <c r="E59" s="47" t="s">
        <v>11</v>
      </c>
      <c r="F59" s="47" t="s">
        <v>12</v>
      </c>
      <c r="G59" s="47" t="s">
        <v>13</v>
      </c>
      <c r="H59" s="46" t="s">
        <v>6</v>
      </c>
      <c r="I59" s="46">
        <v>2021</v>
      </c>
      <c r="J59" s="46" t="s">
        <v>10</v>
      </c>
      <c r="K59" s="46" t="s">
        <v>11</v>
      </c>
      <c r="L59" s="47" t="s">
        <v>12</v>
      </c>
      <c r="M59" s="46" t="s">
        <v>13</v>
      </c>
      <c r="N59" s="61" t="s">
        <v>6</v>
      </c>
    </row>
    <row r="60" spans="2:14" ht="17.25" x14ac:dyDescent="0.3">
      <c r="C60" s="42" t="s">
        <v>14</v>
      </c>
      <c r="D60" s="58">
        <v>343468.19</v>
      </c>
      <c r="E60" s="58">
        <v>1809319</v>
      </c>
      <c r="F60" s="44">
        <f t="shared" ref="F60:F71" si="6">+D60+E60</f>
        <v>2152787.19</v>
      </c>
      <c r="G60" s="58">
        <f>+G58-E60</f>
        <v>45121360</v>
      </c>
      <c r="H60" s="42">
        <v>11.3348</v>
      </c>
      <c r="I60" s="42" t="s">
        <v>14</v>
      </c>
      <c r="J60" s="58">
        <v>222854.35</v>
      </c>
      <c r="K60" s="43">
        <v>253164.56</v>
      </c>
      <c r="L60" s="44">
        <f>SUM(J60:K60)</f>
        <v>476018.91000000003</v>
      </c>
      <c r="M60" s="44">
        <f>+M58-K60</f>
        <v>41265822.559999973</v>
      </c>
      <c r="N60" s="60"/>
    </row>
    <row r="61" spans="2:14" ht="17.25" x14ac:dyDescent="0.3">
      <c r="C61" s="42" t="s">
        <v>15</v>
      </c>
      <c r="D61" s="58">
        <v>308052.17</v>
      </c>
      <c r="E61" s="58">
        <v>1821371</v>
      </c>
      <c r="F61" s="44">
        <f t="shared" si="6"/>
        <v>2129423.17</v>
      </c>
      <c r="G61" s="58">
        <f t="shared" ref="G61:G67" si="7">+G60-E61</f>
        <v>43299989</v>
      </c>
      <c r="H61" s="42">
        <v>11.2509</v>
      </c>
      <c r="I61" s="42" t="s">
        <v>15</v>
      </c>
      <c r="J61" s="58">
        <v>194461.06</v>
      </c>
      <c r="K61" s="43">
        <v>253164.56</v>
      </c>
      <c r="L61" s="44">
        <f>SUM(J61:K61)</f>
        <v>447625.62</v>
      </c>
      <c r="M61" s="44">
        <f t="shared" ref="M61:M66" si="8">+M60-K61</f>
        <v>41012657.99999997</v>
      </c>
      <c r="N61" s="60"/>
    </row>
    <row r="62" spans="2:14" ht="17.25" x14ac:dyDescent="0.3">
      <c r="C62" s="42" t="s">
        <v>16</v>
      </c>
      <c r="D62" s="58">
        <v>270583.2</v>
      </c>
      <c r="E62" s="58">
        <v>1833510</v>
      </c>
      <c r="F62" s="44">
        <f t="shared" si="6"/>
        <v>2104093.2000000002</v>
      </c>
      <c r="G62" s="58">
        <f t="shared" si="7"/>
        <v>41466479</v>
      </c>
      <c r="H62" s="42">
        <v>11.0205</v>
      </c>
      <c r="I62" s="42" t="s">
        <v>16</v>
      </c>
      <c r="J62" s="58">
        <v>220735.3</v>
      </c>
      <c r="K62" s="43">
        <v>253164.56</v>
      </c>
      <c r="L62" s="44">
        <f>+J62+K62</f>
        <v>473899.86</v>
      </c>
      <c r="M62" s="44">
        <f t="shared" si="8"/>
        <v>40759493.439999968</v>
      </c>
      <c r="N62" s="60"/>
    </row>
    <row r="63" spans="2:14" ht="17.25" x14ac:dyDescent="0.3">
      <c r="C63" s="42" t="s">
        <v>17</v>
      </c>
      <c r="D63" s="58">
        <v>305411</v>
      </c>
      <c r="E63" s="58">
        <v>1845735</v>
      </c>
      <c r="F63" s="44">
        <f t="shared" si="6"/>
        <v>2151146</v>
      </c>
      <c r="G63" s="58">
        <f t="shared" si="7"/>
        <v>39620744</v>
      </c>
      <c r="H63" s="42"/>
      <c r="I63" s="42" t="s">
        <v>17</v>
      </c>
      <c r="J63" s="58">
        <v>198749.93</v>
      </c>
      <c r="K63" s="43">
        <v>253164.56</v>
      </c>
      <c r="L63" s="44">
        <f>+J63+K63</f>
        <v>451914.49</v>
      </c>
      <c r="M63" s="44">
        <f t="shared" si="8"/>
        <v>40506328.879999965</v>
      </c>
      <c r="N63" s="60"/>
    </row>
    <row r="64" spans="2:14" ht="17.25" x14ac:dyDescent="0.3">
      <c r="C64" s="42" t="s">
        <v>18</v>
      </c>
      <c r="D64" s="58">
        <v>247573.76000000001</v>
      </c>
      <c r="E64" s="58">
        <v>1858047</v>
      </c>
      <c r="F64" s="58">
        <f t="shared" si="6"/>
        <v>2105620.7599999998</v>
      </c>
      <c r="G64" s="58">
        <f t="shared" si="7"/>
        <v>37762697</v>
      </c>
      <c r="H64" s="42">
        <v>10.0625</v>
      </c>
      <c r="I64" s="42" t="s">
        <v>18</v>
      </c>
      <c r="J64" s="58">
        <v>211146.3</v>
      </c>
      <c r="K64" s="43">
        <v>253164.56</v>
      </c>
      <c r="L64" s="44">
        <f t="shared" ref="L64:L70" si="9">+K64+J64</f>
        <v>464310.86</v>
      </c>
      <c r="M64" s="44">
        <f t="shared" si="8"/>
        <v>40253164.319999963</v>
      </c>
      <c r="N64" s="60"/>
    </row>
    <row r="65" spans="3:15" ht="17.25" x14ac:dyDescent="0.3">
      <c r="C65" s="42" t="s">
        <v>19</v>
      </c>
      <c r="D65" s="58">
        <v>261219.67</v>
      </c>
      <c r="E65" s="58">
        <v>1870446</v>
      </c>
      <c r="F65" s="58">
        <f>+D65+E65</f>
        <v>2131665.67</v>
      </c>
      <c r="G65" s="58">
        <f t="shared" si="7"/>
        <v>35892251</v>
      </c>
      <c r="H65" s="42"/>
      <c r="I65" s="42" t="s">
        <v>19</v>
      </c>
      <c r="J65" s="58">
        <v>209859.66</v>
      </c>
      <c r="K65" s="43">
        <v>253164.56</v>
      </c>
      <c r="L65" s="44">
        <f t="shared" si="9"/>
        <v>463024.22</v>
      </c>
      <c r="M65" s="44">
        <f t="shared" si="8"/>
        <v>39999999.759999961</v>
      </c>
      <c r="N65" s="60"/>
    </row>
    <row r="66" spans="3:15" ht="17.25" x14ac:dyDescent="0.3">
      <c r="C66" s="42" t="s">
        <v>20</v>
      </c>
      <c r="D66" s="67">
        <v>261385.32</v>
      </c>
      <c r="E66" s="67">
        <v>1882934</v>
      </c>
      <c r="F66" s="67">
        <f t="shared" si="6"/>
        <v>2144319.3199999998</v>
      </c>
      <c r="G66" s="67">
        <f t="shared" si="7"/>
        <v>34009317</v>
      </c>
      <c r="H66" s="68"/>
      <c r="I66" s="42" t="s">
        <v>20</v>
      </c>
      <c r="J66" s="67">
        <v>209465.82</v>
      </c>
      <c r="K66" s="67">
        <v>253164.56</v>
      </c>
      <c r="L66" s="69">
        <f t="shared" si="9"/>
        <v>462630.38</v>
      </c>
      <c r="M66" s="69">
        <f t="shared" si="8"/>
        <v>39746835.199999958</v>
      </c>
      <c r="N66" s="60"/>
    </row>
    <row r="67" spans="3:15" ht="17.25" x14ac:dyDescent="0.3">
      <c r="C67" s="42" t="s">
        <v>21</v>
      </c>
      <c r="D67" s="67">
        <v>226660.67</v>
      </c>
      <c r="E67" s="67">
        <v>1895911</v>
      </c>
      <c r="F67" s="67">
        <f t="shared" si="6"/>
        <v>2122571.67</v>
      </c>
      <c r="G67" s="67">
        <f t="shared" si="7"/>
        <v>32113406</v>
      </c>
      <c r="H67" s="42"/>
      <c r="I67" s="42" t="s">
        <v>21</v>
      </c>
      <c r="J67" s="67">
        <v>237669.62</v>
      </c>
      <c r="K67" s="67">
        <v>253164.56</v>
      </c>
      <c r="L67" s="69">
        <f t="shared" si="9"/>
        <v>490834.18</v>
      </c>
      <c r="M67" s="67">
        <f>+M66-K67</f>
        <v>39493670.639999956</v>
      </c>
      <c r="N67" s="60"/>
    </row>
    <row r="68" spans="3:15" ht="17.25" x14ac:dyDescent="0.3">
      <c r="C68" s="42" t="s">
        <v>22</v>
      </c>
      <c r="D68" s="67">
        <v>235042.83</v>
      </c>
      <c r="E68" s="67">
        <v>1908178</v>
      </c>
      <c r="F68" s="67">
        <f t="shared" si="6"/>
        <v>2143220.83</v>
      </c>
      <c r="G68" s="67">
        <f>+G67-E68</f>
        <v>30205228</v>
      </c>
      <c r="H68" s="42"/>
      <c r="I68" s="42" t="s">
        <v>22</v>
      </c>
      <c r="J68" s="67">
        <v>237669.62</v>
      </c>
      <c r="K68" s="67">
        <v>253164.56</v>
      </c>
      <c r="L68" s="69">
        <f t="shared" si="9"/>
        <v>490834.18</v>
      </c>
      <c r="M68" s="69">
        <f>+M67-K68</f>
        <v>39240506.079999954</v>
      </c>
      <c r="N68" s="60"/>
    </row>
    <row r="69" spans="3:15" ht="17.25" x14ac:dyDescent="0.3">
      <c r="C69" s="42" t="s">
        <v>7</v>
      </c>
      <c r="D69" s="67">
        <v>223776.23</v>
      </c>
      <c r="E69" s="67">
        <v>1920935</v>
      </c>
      <c r="F69" s="67">
        <f t="shared" si="6"/>
        <v>2144711.23</v>
      </c>
      <c r="G69" s="67">
        <f>+G68-E69</f>
        <v>28284293</v>
      </c>
      <c r="H69" s="42"/>
      <c r="I69" s="42" t="s">
        <v>7</v>
      </c>
      <c r="J69" s="67">
        <v>237669.62</v>
      </c>
      <c r="K69" s="67">
        <v>253164.56</v>
      </c>
      <c r="L69" s="69">
        <f t="shared" si="9"/>
        <v>490834.18</v>
      </c>
      <c r="M69" s="69">
        <f t="shared" ref="M69" si="10">+M68-K69</f>
        <v>38987341.519999951</v>
      </c>
      <c r="N69" s="60"/>
    </row>
    <row r="70" spans="3:15" ht="17.25" x14ac:dyDescent="0.3">
      <c r="C70" s="42" t="s">
        <v>8</v>
      </c>
      <c r="D70" s="67">
        <v>206247.96</v>
      </c>
      <c r="E70" s="67">
        <v>1933782</v>
      </c>
      <c r="F70" s="67">
        <f t="shared" si="6"/>
        <v>2140029.96</v>
      </c>
      <c r="G70" s="67">
        <f>+G69-E70</f>
        <v>26350511</v>
      </c>
      <c r="H70" s="42"/>
      <c r="I70" s="42" t="s">
        <v>8</v>
      </c>
      <c r="J70" s="67">
        <v>237669.62</v>
      </c>
      <c r="K70" s="67">
        <v>253164.56</v>
      </c>
      <c r="L70" s="69">
        <f t="shared" si="9"/>
        <v>490834.18</v>
      </c>
      <c r="M70" s="69">
        <f>+M69-K70</f>
        <v>38734176.959999949</v>
      </c>
      <c r="N70" s="60"/>
    </row>
    <row r="71" spans="3:15" ht="17.25" x14ac:dyDescent="0.3">
      <c r="C71" s="42" t="s">
        <v>9</v>
      </c>
      <c r="D71" s="67">
        <v>197284.67</v>
      </c>
      <c r="E71" s="67">
        <v>1946722</v>
      </c>
      <c r="F71" s="67">
        <f t="shared" si="6"/>
        <v>2144006.67</v>
      </c>
      <c r="G71" s="67">
        <f>+G70-E71</f>
        <v>24403789</v>
      </c>
      <c r="H71" s="42"/>
      <c r="I71" s="42" t="s">
        <v>9</v>
      </c>
      <c r="J71" s="67">
        <v>233177.62</v>
      </c>
      <c r="K71" s="67">
        <v>253164.56</v>
      </c>
      <c r="L71" s="69">
        <f>+K71+J71</f>
        <v>486342.18</v>
      </c>
      <c r="M71" s="69">
        <f>+M70-K71</f>
        <v>38481012.399999946</v>
      </c>
      <c r="N71" s="60"/>
    </row>
    <row r="72" spans="3:15" ht="17.25" x14ac:dyDescent="0.3">
      <c r="C72" s="70" t="s">
        <v>4</v>
      </c>
      <c r="D72" s="71">
        <f>SUM(D60:D71)</f>
        <v>3086705.67</v>
      </c>
      <c r="E72" s="71">
        <f>SUM(E60:E71)</f>
        <v>22526890</v>
      </c>
      <c r="F72" s="72">
        <f>SUM(F60:F71)</f>
        <v>25613595.669999994</v>
      </c>
      <c r="G72" s="72"/>
      <c r="H72" s="70"/>
      <c r="I72" s="70"/>
      <c r="J72" s="71">
        <f>SUM(J60:J71)</f>
        <v>2651128.5200000005</v>
      </c>
      <c r="K72" s="71">
        <f>SUM(K60:K71)</f>
        <v>3037974.72</v>
      </c>
      <c r="L72" s="71">
        <f>SUM(L60:L71)</f>
        <v>5689103.2399999993</v>
      </c>
      <c r="M72" s="70"/>
      <c r="N72" s="73"/>
    </row>
    <row r="73" spans="3:15" ht="17.25" x14ac:dyDescent="0.3">
      <c r="C73" s="31"/>
      <c r="D73" s="32"/>
      <c r="E73" s="32"/>
      <c r="F73" s="31"/>
      <c r="G73" s="31"/>
      <c r="H73" s="31"/>
      <c r="I73" s="31"/>
      <c r="J73" s="32"/>
      <c r="K73" s="32"/>
      <c r="L73" s="31"/>
      <c r="M73" s="31"/>
    </row>
    <row r="74" spans="3:15" ht="18.75" x14ac:dyDescent="0.3">
      <c r="C74" s="46" t="s">
        <v>5</v>
      </c>
      <c r="D74" s="31"/>
      <c r="E74" s="31"/>
      <c r="F74" s="31"/>
      <c r="G74" s="33">
        <v>67732853</v>
      </c>
      <c r="H74" s="31" t="s">
        <v>6</v>
      </c>
      <c r="I74" s="46" t="s">
        <v>1</v>
      </c>
      <c r="J74" s="31"/>
      <c r="K74" s="31"/>
      <c r="L74" s="31"/>
      <c r="M74" s="33">
        <v>44556961.840000004</v>
      </c>
    </row>
    <row r="75" spans="3:15" ht="17.25" hidden="1" x14ac:dyDescent="0.3">
      <c r="C75" s="34" t="s">
        <v>7</v>
      </c>
      <c r="D75" s="35"/>
      <c r="E75" s="35"/>
      <c r="F75" s="31"/>
      <c r="G75" s="35"/>
      <c r="H75" s="31"/>
      <c r="I75" s="35" t="s">
        <v>7</v>
      </c>
      <c r="J75" s="35"/>
      <c r="K75" s="35"/>
      <c r="L75" s="35"/>
      <c r="M75" s="35"/>
    </row>
    <row r="76" spans="3:15" ht="17.25" hidden="1" x14ac:dyDescent="0.3">
      <c r="C76" s="34" t="s">
        <v>8</v>
      </c>
      <c r="D76" s="36"/>
      <c r="E76" s="36"/>
      <c r="F76" s="31"/>
      <c r="G76" s="36">
        <v>88485742</v>
      </c>
      <c r="H76" s="31"/>
      <c r="I76" s="35" t="s">
        <v>8</v>
      </c>
      <c r="J76" s="36"/>
      <c r="K76" s="36"/>
      <c r="L76" s="35"/>
      <c r="M76" s="36">
        <v>88485742</v>
      </c>
    </row>
    <row r="77" spans="3:15" ht="17.25" hidden="1" x14ac:dyDescent="0.3">
      <c r="C77" s="37" t="s">
        <v>9</v>
      </c>
      <c r="D77" s="38"/>
      <c r="E77" s="38"/>
      <c r="F77" s="31"/>
      <c r="G77" s="38">
        <v>86951531</v>
      </c>
      <c r="H77" s="31"/>
      <c r="I77" s="39" t="s">
        <v>9</v>
      </c>
      <c r="J77" s="38"/>
      <c r="K77" s="38"/>
      <c r="L77" s="39"/>
      <c r="M77" s="38">
        <v>86951531</v>
      </c>
    </row>
    <row r="78" spans="3:15" s="45" customFormat="1" ht="18" x14ac:dyDescent="0.25">
      <c r="C78" s="46">
        <v>2020</v>
      </c>
      <c r="D78" s="47" t="s">
        <v>10</v>
      </c>
      <c r="E78" s="47" t="s">
        <v>11</v>
      </c>
      <c r="F78" s="47" t="s">
        <v>12</v>
      </c>
      <c r="G78" s="47" t="s">
        <v>13</v>
      </c>
      <c r="H78" s="46" t="s">
        <v>6</v>
      </c>
      <c r="I78" s="46">
        <v>2020</v>
      </c>
      <c r="J78" s="46" t="s">
        <v>10</v>
      </c>
      <c r="K78" s="46" t="s">
        <v>11</v>
      </c>
      <c r="L78" s="47" t="s">
        <v>12</v>
      </c>
      <c r="M78" s="46" t="s">
        <v>13</v>
      </c>
      <c r="N78" s="61" t="s">
        <v>6</v>
      </c>
      <c r="O78" s="75"/>
    </row>
    <row r="79" spans="3:15" ht="17.25" x14ac:dyDescent="0.3">
      <c r="C79" s="42" t="s">
        <v>14</v>
      </c>
      <c r="D79" s="58">
        <v>661108.19999999995</v>
      </c>
      <c r="E79" s="58">
        <v>1671170</v>
      </c>
      <c r="F79" s="44">
        <f t="shared" ref="F79:F90" si="11">+D79+E79</f>
        <v>2332278.2000000002</v>
      </c>
      <c r="G79" s="58">
        <f>+G74-E79</f>
        <v>66061683</v>
      </c>
      <c r="H79" s="42">
        <v>11.3348</v>
      </c>
      <c r="I79" s="42" t="s">
        <v>14</v>
      </c>
      <c r="J79" s="58">
        <v>372991.28</v>
      </c>
      <c r="K79" s="58">
        <v>253164.56</v>
      </c>
      <c r="L79" s="44">
        <f>SUM(J79:K79)</f>
        <v>626155.84000000008</v>
      </c>
      <c r="M79" s="44">
        <f>+M74-K79</f>
        <v>44303797.280000001</v>
      </c>
      <c r="N79" s="65"/>
    </row>
    <row r="80" spans="3:15" ht="17.25" x14ac:dyDescent="0.3">
      <c r="C80" s="42" t="s">
        <v>15</v>
      </c>
      <c r="D80" s="58">
        <v>640025.56999999995</v>
      </c>
      <c r="E80" s="58">
        <v>1682239</v>
      </c>
      <c r="F80" s="44">
        <f t="shared" si="11"/>
        <v>2322264.5699999998</v>
      </c>
      <c r="G80" s="58">
        <f>+G79-E80</f>
        <v>64379444</v>
      </c>
      <c r="H80" s="42">
        <v>11.2509</v>
      </c>
      <c r="I80" s="42" t="s">
        <v>15</v>
      </c>
      <c r="J80" s="58">
        <v>334496.74</v>
      </c>
      <c r="K80" s="58">
        <v>253164.56</v>
      </c>
      <c r="L80" s="44">
        <f>SUM(J80:K80)</f>
        <v>587661.30000000005</v>
      </c>
      <c r="M80" s="44">
        <f t="shared" ref="M80:M85" si="12">+M79-K80</f>
        <v>44050632.719999999</v>
      </c>
      <c r="N80" s="65"/>
    </row>
    <row r="81" spans="2:33" ht="17.25" x14ac:dyDescent="0.3">
      <c r="C81" s="42" t="s">
        <v>16</v>
      </c>
      <c r="D81" s="58">
        <v>571535.49</v>
      </c>
      <c r="E81" s="58">
        <v>1693386</v>
      </c>
      <c r="F81" s="44">
        <f t="shared" si="11"/>
        <v>2264921.4900000002</v>
      </c>
      <c r="G81" s="58">
        <f>+G80-E81</f>
        <v>62686058</v>
      </c>
      <c r="H81" s="42">
        <v>11.0205</v>
      </c>
      <c r="I81" s="42" t="s">
        <v>16</v>
      </c>
      <c r="J81" s="58">
        <v>324796.32</v>
      </c>
      <c r="K81" s="58">
        <v>253164.56</v>
      </c>
      <c r="L81" s="44">
        <f>+J81+K81</f>
        <v>577960.88</v>
      </c>
      <c r="M81" s="44">
        <f t="shared" si="12"/>
        <v>43797468.159999996</v>
      </c>
      <c r="N81" s="65"/>
    </row>
    <row r="82" spans="2:33" ht="17.25" x14ac:dyDescent="0.3">
      <c r="C82" s="42" t="s">
        <v>17</v>
      </c>
      <c r="D82" s="58">
        <v>570560.67000000004</v>
      </c>
      <c r="E82" s="58">
        <v>1704611</v>
      </c>
      <c r="F82" s="44">
        <f t="shared" si="11"/>
        <v>2275171.67</v>
      </c>
      <c r="G82" s="58">
        <f>+G81-E82</f>
        <v>60981447</v>
      </c>
      <c r="H82" s="42"/>
      <c r="I82" s="42" t="s">
        <v>17</v>
      </c>
      <c r="J82" s="58">
        <v>346273.73</v>
      </c>
      <c r="K82" s="58">
        <v>253164.56</v>
      </c>
      <c r="L82" s="44">
        <f>+J82+K82</f>
        <v>599438.29</v>
      </c>
      <c r="M82" s="44">
        <f t="shared" si="12"/>
        <v>43544303.599999994</v>
      </c>
      <c r="N82" s="65"/>
    </row>
    <row r="83" spans="2:33" ht="17.25" x14ac:dyDescent="0.3">
      <c r="C83" s="42" t="s">
        <v>18</v>
      </c>
      <c r="D83" s="58">
        <v>528400.85</v>
      </c>
      <c r="E83" s="58">
        <v>1715919</v>
      </c>
      <c r="F83" s="58">
        <f t="shared" si="11"/>
        <v>2244319.85</v>
      </c>
      <c r="G83" s="58">
        <f>+G82-E83</f>
        <v>59265528</v>
      </c>
      <c r="H83" s="42">
        <v>10.0625</v>
      </c>
      <c r="I83" s="42" t="s">
        <v>18</v>
      </c>
      <c r="J83" s="58">
        <v>282362.12</v>
      </c>
      <c r="K83" s="58">
        <v>253164.56</v>
      </c>
      <c r="L83" s="44">
        <f t="shared" ref="L83:L90" si="13">+K83+J83</f>
        <v>535526.67999999993</v>
      </c>
      <c r="M83" s="44">
        <f t="shared" si="12"/>
        <v>43291139.039999992</v>
      </c>
      <c r="N83" s="65"/>
    </row>
    <row r="84" spans="2:33" ht="17.25" x14ac:dyDescent="0.3">
      <c r="C84" s="42" t="s">
        <v>19</v>
      </c>
      <c r="D84" s="58">
        <v>468232.56</v>
      </c>
      <c r="E84" s="58">
        <v>1727305</v>
      </c>
      <c r="F84" s="58">
        <f t="shared" si="11"/>
        <v>2195537.56</v>
      </c>
      <c r="G84" s="58">
        <f>+G83-E84</f>
        <v>57538223</v>
      </c>
      <c r="H84" s="42"/>
      <c r="I84" s="42" t="s">
        <v>19</v>
      </c>
      <c r="J84" s="58">
        <v>285408.71999999997</v>
      </c>
      <c r="K84" s="58">
        <v>253164.56</v>
      </c>
      <c r="L84" s="44">
        <f t="shared" si="13"/>
        <v>538573.28</v>
      </c>
      <c r="M84" s="44">
        <f t="shared" si="12"/>
        <v>43037974.479999989</v>
      </c>
      <c r="N84" s="65"/>
    </row>
    <row r="85" spans="2:33" ht="17.25" x14ac:dyDescent="0.3">
      <c r="C85" s="42" t="s">
        <v>20</v>
      </c>
      <c r="D85" s="58">
        <v>439290.11</v>
      </c>
      <c r="E85" s="58">
        <v>1738773</v>
      </c>
      <c r="F85" s="58">
        <f t="shared" si="11"/>
        <v>2178063.11</v>
      </c>
      <c r="G85" s="58">
        <f t="shared" ref="G85" si="14">+G84-E85</f>
        <v>55799450</v>
      </c>
      <c r="H85" s="68"/>
      <c r="I85" s="42" t="s">
        <v>20</v>
      </c>
      <c r="J85" s="43">
        <v>241861.94</v>
      </c>
      <c r="K85" s="43">
        <v>253164.56</v>
      </c>
      <c r="L85" s="44">
        <f t="shared" si="13"/>
        <v>495026.5</v>
      </c>
      <c r="M85" s="44">
        <f t="shared" si="12"/>
        <v>42784809.919999987</v>
      </c>
      <c r="N85" s="65"/>
    </row>
    <row r="86" spans="2:33" ht="17.25" x14ac:dyDescent="0.3">
      <c r="C86" s="42" t="s">
        <v>21</v>
      </c>
      <c r="D86" s="43">
        <v>429544.45</v>
      </c>
      <c r="E86" s="43">
        <v>1750323</v>
      </c>
      <c r="F86" s="43">
        <f t="shared" si="11"/>
        <v>2179867.4500000002</v>
      </c>
      <c r="G86" s="43">
        <f>+G85-E86</f>
        <v>54049127</v>
      </c>
      <c r="H86" s="42"/>
      <c r="I86" s="42" t="s">
        <v>21</v>
      </c>
      <c r="J86" s="43">
        <v>241520.08</v>
      </c>
      <c r="K86" s="43">
        <v>253164.56</v>
      </c>
      <c r="L86" s="44">
        <f t="shared" si="13"/>
        <v>494684.64</v>
      </c>
      <c r="M86" s="43">
        <f>+M85-K86</f>
        <v>42531645.359999985</v>
      </c>
      <c r="N86" s="65"/>
    </row>
    <row r="87" spans="2:33" ht="17.25" x14ac:dyDescent="0.3">
      <c r="C87" s="42" t="s">
        <v>22</v>
      </c>
      <c r="D87" s="43">
        <v>396491.32</v>
      </c>
      <c r="E87" s="43">
        <v>1761956</v>
      </c>
      <c r="F87" s="43">
        <f t="shared" si="11"/>
        <v>2158447.3199999998</v>
      </c>
      <c r="G87" s="43">
        <f>+G86-E87</f>
        <v>52287171</v>
      </c>
      <c r="H87" s="42"/>
      <c r="I87" s="42" t="s">
        <v>22</v>
      </c>
      <c r="J87" s="43">
        <v>238091.6</v>
      </c>
      <c r="K87" s="43">
        <v>253164.56</v>
      </c>
      <c r="L87" s="44">
        <f t="shared" si="13"/>
        <v>491256.16000000003</v>
      </c>
      <c r="M87" s="44">
        <f>+M86-K87</f>
        <v>42278480.799999982</v>
      </c>
      <c r="N87" s="65"/>
    </row>
    <row r="88" spans="2:33" ht="17.25" x14ac:dyDescent="0.3">
      <c r="C88" s="42" t="s">
        <v>7</v>
      </c>
      <c r="D88" s="43">
        <v>388485.98</v>
      </c>
      <c r="E88" s="43">
        <v>1773671</v>
      </c>
      <c r="F88" s="43">
        <f t="shared" si="11"/>
        <v>2162156.98</v>
      </c>
      <c r="G88" s="43">
        <f t="shared" ref="G88:G90" si="15">+G87-E88</f>
        <v>50513500</v>
      </c>
      <c r="H88" s="42"/>
      <c r="I88" s="42" t="s">
        <v>7</v>
      </c>
      <c r="J88" s="43">
        <v>221708.05</v>
      </c>
      <c r="K88" s="43">
        <v>253164.56</v>
      </c>
      <c r="L88" s="44">
        <f t="shared" si="13"/>
        <v>474872.61</v>
      </c>
      <c r="M88" s="44">
        <f t="shared" ref="M88" si="16">+M87-K88</f>
        <v>42025316.23999998</v>
      </c>
      <c r="N88" s="65"/>
    </row>
    <row r="89" spans="2:33" ht="17.25" x14ac:dyDescent="0.3">
      <c r="C89" s="42" t="s">
        <v>8</v>
      </c>
      <c r="D89" s="58">
        <v>336187.7</v>
      </c>
      <c r="E89" s="58">
        <v>1785469</v>
      </c>
      <c r="F89" s="58">
        <f t="shared" si="11"/>
        <v>2121656.7000000002</v>
      </c>
      <c r="G89" s="58">
        <f>+G88-E89</f>
        <v>48728031</v>
      </c>
      <c r="H89" s="42"/>
      <c r="I89" s="42" t="s">
        <v>8</v>
      </c>
      <c r="J89" s="43">
        <v>241319.91</v>
      </c>
      <c r="K89" s="43">
        <v>253164.56</v>
      </c>
      <c r="L89" s="44">
        <f t="shared" si="13"/>
        <v>494484.47</v>
      </c>
      <c r="M89" s="44">
        <f>+M88-K89</f>
        <v>41772151.679999977</v>
      </c>
      <c r="N89" s="65"/>
    </row>
    <row r="90" spans="2:33" ht="17.25" x14ac:dyDescent="0.3">
      <c r="C90" s="42" t="s">
        <v>9</v>
      </c>
      <c r="D90" s="58">
        <v>334450.51</v>
      </c>
      <c r="E90" s="58">
        <v>1797352</v>
      </c>
      <c r="F90" s="58">
        <f t="shared" si="11"/>
        <v>2131802.5099999998</v>
      </c>
      <c r="G90" s="58">
        <f t="shared" si="15"/>
        <v>46930679</v>
      </c>
      <c r="H90" s="42"/>
      <c r="I90" s="42" t="s">
        <v>9</v>
      </c>
      <c r="J90" s="43">
        <v>203384.91</v>
      </c>
      <c r="K90" s="43">
        <v>253164.56</v>
      </c>
      <c r="L90" s="44">
        <f t="shared" si="13"/>
        <v>456549.47</v>
      </c>
      <c r="M90" s="44">
        <f>+M89-K90</f>
        <v>41518987.119999975</v>
      </c>
      <c r="N90" s="65"/>
    </row>
    <row r="91" spans="2:33" s="4" customFormat="1" ht="17.25" x14ac:dyDescent="0.3">
      <c r="B91" s="8"/>
      <c r="C91" s="70" t="s">
        <v>4</v>
      </c>
      <c r="D91" s="71">
        <f>SUM(D79:D90)</f>
        <v>5764313.4100000011</v>
      </c>
      <c r="E91" s="71">
        <f>SUM(E79:E90)</f>
        <v>20802174</v>
      </c>
      <c r="F91" s="72"/>
      <c r="G91" s="72"/>
      <c r="H91" s="70"/>
      <c r="I91" s="70"/>
      <c r="J91" s="71">
        <f>SUM(J79:J90)</f>
        <v>3334215.4000000004</v>
      </c>
      <c r="K91" s="71">
        <f>SUM(K79:K90)</f>
        <v>3037974.72</v>
      </c>
      <c r="L91" s="70"/>
      <c r="M91" s="70"/>
      <c r="N91" s="74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</row>
    <row r="92" spans="2:33" ht="17.25" x14ac:dyDescent="0.3"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</row>
    <row r="93" spans="2:33" s="45" customFormat="1" ht="18" x14ac:dyDescent="0.25">
      <c r="C93" s="46">
        <v>2019</v>
      </c>
      <c r="D93" s="47" t="s">
        <v>10</v>
      </c>
      <c r="E93" s="47" t="s">
        <v>11</v>
      </c>
      <c r="F93" s="47" t="s">
        <v>12</v>
      </c>
      <c r="G93" s="47" t="s">
        <v>13</v>
      </c>
      <c r="H93" s="46" t="s">
        <v>6</v>
      </c>
      <c r="I93" s="46">
        <v>2019</v>
      </c>
      <c r="J93" s="46" t="s">
        <v>10</v>
      </c>
      <c r="K93" s="46" t="s">
        <v>11</v>
      </c>
      <c r="L93" s="47" t="s">
        <v>12</v>
      </c>
      <c r="M93" s="46" t="s">
        <v>13</v>
      </c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</row>
    <row r="94" spans="2:33" ht="17.25" x14ac:dyDescent="0.3">
      <c r="C94" s="42" t="s">
        <v>14</v>
      </c>
      <c r="D94" s="58">
        <v>920056.39</v>
      </c>
      <c r="E94" s="58">
        <v>1544304</v>
      </c>
      <c r="F94" s="44">
        <f t="shared" ref="F94:F102" si="17">+D94+E94</f>
        <v>2464360.39</v>
      </c>
      <c r="G94" s="58">
        <f>86951531-E94</f>
        <v>85407227</v>
      </c>
      <c r="H94" s="42">
        <v>12.2879</v>
      </c>
      <c r="I94" s="42" t="s">
        <v>14</v>
      </c>
      <c r="J94" s="58">
        <f>669917.72-K94</f>
        <v>416753.16</v>
      </c>
      <c r="K94" s="58">
        <v>253164.56</v>
      </c>
      <c r="L94" s="44">
        <f>+K94+J94</f>
        <v>669917.72</v>
      </c>
      <c r="M94" s="44">
        <v>47341772</v>
      </c>
    </row>
    <row r="95" spans="2:33" ht="17.25" x14ac:dyDescent="0.3">
      <c r="C95" s="42" t="s">
        <v>15</v>
      </c>
      <c r="D95" s="58">
        <v>936483.12</v>
      </c>
      <c r="E95" s="58">
        <v>1554468</v>
      </c>
      <c r="F95" s="44">
        <f t="shared" si="17"/>
        <v>2490951.12</v>
      </c>
      <c r="G95" s="58">
        <f t="shared" ref="G95:G100" si="18">+G94-E95</f>
        <v>83852759</v>
      </c>
      <c r="H95" s="42">
        <v>12.3355</v>
      </c>
      <c r="I95" s="42" t="s">
        <v>15</v>
      </c>
      <c r="J95" s="58">
        <f>683235.1-K95</f>
        <v>430070.54</v>
      </c>
      <c r="K95" s="58">
        <v>253164.56</v>
      </c>
      <c r="L95" s="44">
        <f t="shared" ref="L95:L100" si="19">+K95+J95</f>
        <v>683235.1</v>
      </c>
      <c r="M95" s="44">
        <f t="shared" ref="M95:M100" si="20">+M94-K95</f>
        <v>47088607.439999998</v>
      </c>
    </row>
    <row r="96" spans="2:33" ht="17.25" x14ac:dyDescent="0.3">
      <c r="C96" s="42" t="s">
        <v>16</v>
      </c>
      <c r="D96" s="58">
        <v>829573.99</v>
      </c>
      <c r="E96" s="58">
        <v>1564705</v>
      </c>
      <c r="F96" s="44">
        <f t="shared" si="17"/>
        <v>2394278.9900000002</v>
      </c>
      <c r="G96" s="58">
        <f t="shared" si="18"/>
        <v>82288054</v>
      </c>
      <c r="H96" s="42">
        <v>12.2812</v>
      </c>
      <c r="I96" s="42" t="s">
        <v>16</v>
      </c>
      <c r="J96" s="58">
        <v>384187</v>
      </c>
      <c r="K96" s="58">
        <v>253164.56</v>
      </c>
      <c r="L96" s="44">
        <f t="shared" si="19"/>
        <v>637351.56000000006</v>
      </c>
      <c r="M96" s="44">
        <f t="shared" si="20"/>
        <v>46835442.879999995</v>
      </c>
    </row>
    <row r="97" spans="2:43" ht="17.25" x14ac:dyDescent="0.3">
      <c r="C97" s="42" t="s">
        <v>17</v>
      </c>
      <c r="D97" s="58">
        <v>812295.54</v>
      </c>
      <c r="E97" s="58">
        <v>1575014</v>
      </c>
      <c r="F97" s="44">
        <f t="shared" si="17"/>
        <v>2387309.54</v>
      </c>
      <c r="G97" s="58">
        <f t="shared" si="18"/>
        <v>80713040</v>
      </c>
      <c r="H97" s="42">
        <v>12.254099999999999</v>
      </c>
      <c r="I97" s="42" t="s">
        <v>17</v>
      </c>
      <c r="J97" s="58">
        <v>421905.64</v>
      </c>
      <c r="K97" s="58">
        <v>253164.56</v>
      </c>
      <c r="L97" s="44">
        <f t="shared" si="19"/>
        <v>675070.2</v>
      </c>
      <c r="M97" s="44">
        <f t="shared" si="20"/>
        <v>46582278.319999993</v>
      </c>
    </row>
    <row r="98" spans="2:43" ht="17.25" x14ac:dyDescent="0.3">
      <c r="C98" s="42" t="s">
        <v>18</v>
      </c>
      <c r="D98" s="58">
        <v>824077.88</v>
      </c>
      <c r="E98" s="58">
        <v>1585398</v>
      </c>
      <c r="F98" s="58">
        <f t="shared" si="17"/>
        <v>2409475.88</v>
      </c>
      <c r="G98" s="58">
        <f t="shared" si="18"/>
        <v>79127642</v>
      </c>
      <c r="H98" s="42">
        <v>12.252000000000001</v>
      </c>
      <c r="I98" s="42" t="s">
        <v>18</v>
      </c>
      <c r="J98" s="58">
        <v>432594.09</v>
      </c>
      <c r="K98" s="58">
        <v>253164.56</v>
      </c>
      <c r="L98" s="44">
        <f t="shared" si="19"/>
        <v>685758.65</v>
      </c>
      <c r="M98" s="44">
        <f t="shared" si="20"/>
        <v>46329113.75999999</v>
      </c>
    </row>
    <row r="99" spans="2:43" ht="17.25" x14ac:dyDescent="0.3">
      <c r="C99" s="42" t="s">
        <v>19</v>
      </c>
      <c r="D99" s="58">
        <v>835297.73</v>
      </c>
      <c r="E99" s="58">
        <v>1595855</v>
      </c>
      <c r="F99" s="58">
        <f t="shared" si="17"/>
        <v>2431152.73</v>
      </c>
      <c r="G99" s="58">
        <f t="shared" si="18"/>
        <v>77531787</v>
      </c>
      <c r="H99" s="42">
        <v>12.259</v>
      </c>
      <c r="I99" s="42" t="s">
        <v>19</v>
      </c>
      <c r="J99" s="58">
        <v>390131.68</v>
      </c>
      <c r="K99" s="58">
        <v>253164.56</v>
      </c>
      <c r="L99" s="44">
        <f t="shared" si="19"/>
        <v>643296.24</v>
      </c>
      <c r="M99" s="44">
        <f t="shared" si="20"/>
        <v>46075949.199999988</v>
      </c>
    </row>
    <row r="100" spans="2:43" ht="17.25" x14ac:dyDescent="0.3">
      <c r="C100" s="42" t="s">
        <v>20</v>
      </c>
      <c r="D100" s="58">
        <v>790657.74</v>
      </c>
      <c r="E100" s="58">
        <v>1606386</v>
      </c>
      <c r="F100" s="58">
        <f t="shared" si="17"/>
        <v>2397043.7400000002</v>
      </c>
      <c r="G100" s="58">
        <f t="shared" si="18"/>
        <v>75925401</v>
      </c>
      <c r="H100" s="68">
        <v>12.237399999999999</v>
      </c>
      <c r="I100" s="42" t="s">
        <v>20</v>
      </c>
      <c r="J100" s="58">
        <v>413681.39</v>
      </c>
      <c r="K100" s="58">
        <v>253164.56</v>
      </c>
      <c r="L100" s="44">
        <f t="shared" si="19"/>
        <v>666845.94999999995</v>
      </c>
      <c r="M100" s="44">
        <f t="shared" si="20"/>
        <v>45822784.639999986</v>
      </c>
    </row>
    <row r="101" spans="2:43" ht="17.25" x14ac:dyDescent="0.3">
      <c r="C101" s="42" t="s">
        <v>21</v>
      </c>
      <c r="D101" s="58">
        <v>849700.57</v>
      </c>
      <c r="E101" s="58">
        <v>1616993</v>
      </c>
      <c r="F101" s="58">
        <f t="shared" si="17"/>
        <v>2466693.5699999998</v>
      </c>
      <c r="G101" s="58">
        <f>+G100-E101</f>
        <v>74308408</v>
      </c>
      <c r="H101" s="42">
        <v>12.208600000000001</v>
      </c>
      <c r="I101" s="42" t="s">
        <v>21</v>
      </c>
      <c r="J101" s="43">
        <v>400575.95</v>
      </c>
      <c r="K101" s="58">
        <v>253164.56</v>
      </c>
      <c r="L101" s="44">
        <f>+J101+K101</f>
        <v>653740.51</v>
      </c>
      <c r="M101" s="58">
        <f>+M100-K101</f>
        <v>45569620.079999983</v>
      </c>
    </row>
    <row r="102" spans="2:43" ht="17.25" x14ac:dyDescent="0.3">
      <c r="C102" s="42" t="s">
        <v>22</v>
      </c>
      <c r="D102" s="58">
        <v>718231</v>
      </c>
      <c r="E102" s="58">
        <v>1627674</v>
      </c>
      <c r="F102" s="58">
        <f t="shared" si="17"/>
        <v>2345905</v>
      </c>
      <c r="G102" s="58">
        <f>+G101-E102</f>
        <v>72680734</v>
      </c>
      <c r="H102" s="42">
        <v>11.75</v>
      </c>
      <c r="I102" s="42" t="s">
        <v>22</v>
      </c>
      <c r="J102" s="43">
        <v>400575.95</v>
      </c>
      <c r="K102" s="58">
        <v>253164.56</v>
      </c>
      <c r="L102" s="44">
        <f t="shared" ref="L102:L104" si="21">+J102+K102</f>
        <v>653740.51</v>
      </c>
      <c r="M102" s="44">
        <f>+M101-K102</f>
        <v>45316455.519999981</v>
      </c>
    </row>
    <row r="103" spans="2:43" ht="17.25" x14ac:dyDescent="0.3">
      <c r="C103" s="42" t="s">
        <v>7</v>
      </c>
      <c r="D103" s="58">
        <v>716514.95</v>
      </c>
      <c r="E103" s="58">
        <v>1638433</v>
      </c>
      <c r="F103" s="58">
        <f>+D103+E103</f>
        <v>2354947.9500000002</v>
      </c>
      <c r="G103" s="58">
        <v>71042301</v>
      </c>
      <c r="H103" s="42">
        <v>11.8301</v>
      </c>
      <c r="I103" s="42" t="s">
        <v>7</v>
      </c>
      <c r="J103" s="43">
        <v>378864.46</v>
      </c>
      <c r="K103" s="43">
        <v>253164.56</v>
      </c>
      <c r="L103" s="44">
        <f t="shared" si="21"/>
        <v>632029.02</v>
      </c>
      <c r="M103" s="44">
        <f t="shared" ref="M103" si="22">+M102-K103</f>
        <v>45063290.959999979</v>
      </c>
    </row>
    <row r="104" spans="2:43" ht="17.25" x14ac:dyDescent="0.3">
      <c r="C104" s="42" t="s">
        <v>8</v>
      </c>
      <c r="D104" s="58">
        <v>762620.53</v>
      </c>
      <c r="E104" s="58">
        <v>1649268</v>
      </c>
      <c r="F104" s="58">
        <f>+D104+E104</f>
        <v>2411888.5300000003</v>
      </c>
      <c r="G104" s="58">
        <f>+G103-E104</f>
        <v>69393033</v>
      </c>
      <c r="H104" s="42">
        <v>11.710599999999999</v>
      </c>
      <c r="I104" s="42" t="s">
        <v>8</v>
      </c>
      <c r="J104" s="43">
        <v>381972.1</v>
      </c>
      <c r="K104" s="43">
        <v>253164.56</v>
      </c>
      <c r="L104" s="44">
        <f t="shared" si="21"/>
        <v>635136.65999999992</v>
      </c>
      <c r="M104" s="44">
        <f>+M103-K104</f>
        <v>44810126.399999976</v>
      </c>
    </row>
    <row r="105" spans="2:43" ht="17.25" x14ac:dyDescent="0.3">
      <c r="C105" s="42" t="s">
        <v>9</v>
      </c>
      <c r="D105" s="58">
        <v>621956.67000000004</v>
      </c>
      <c r="E105" s="58">
        <v>1660180</v>
      </c>
      <c r="F105" s="58">
        <f>+D105+E105</f>
        <v>2282136.67</v>
      </c>
      <c r="G105" s="58">
        <f>+G104-E105</f>
        <v>67732853</v>
      </c>
      <c r="H105" s="42">
        <v>11.5236</v>
      </c>
      <c r="I105" s="42" t="s">
        <v>9</v>
      </c>
      <c r="J105" s="43">
        <v>371973.84</v>
      </c>
      <c r="K105" s="42">
        <v>253164.56</v>
      </c>
      <c r="L105" s="44">
        <f>+J105+K105</f>
        <v>625138.4</v>
      </c>
      <c r="M105" s="44">
        <f>+M104-K105</f>
        <v>44556961.839999974</v>
      </c>
    </row>
    <row r="106" spans="2:43" s="5" customFormat="1" ht="17.25" x14ac:dyDescent="0.3">
      <c r="B106" s="9"/>
      <c r="C106" s="70" t="s">
        <v>4</v>
      </c>
      <c r="D106" s="71">
        <f>SUM(D94:D105)</f>
        <v>9617466.1100000013</v>
      </c>
      <c r="E106" s="71">
        <f>SUM(E94:E105)</f>
        <v>19218678</v>
      </c>
      <c r="F106" s="70"/>
      <c r="G106" s="70"/>
      <c r="H106" s="70"/>
      <c r="I106" s="70"/>
      <c r="J106" s="71">
        <f>SUM(J94:J105)</f>
        <v>4823285.8</v>
      </c>
      <c r="K106" s="71">
        <f>SUM(K94:K105)</f>
        <v>3037974.72</v>
      </c>
      <c r="L106" s="70"/>
      <c r="M106" s="70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</row>
    <row r="107" spans="2:43" ht="17.25" x14ac:dyDescent="0.3">
      <c r="C107" s="31"/>
      <c r="D107" s="33"/>
      <c r="E107" s="33"/>
      <c r="F107" s="33"/>
      <c r="G107" s="31"/>
      <c r="H107" s="31"/>
      <c r="I107" s="31"/>
      <c r="J107" s="31"/>
      <c r="K107" s="31"/>
      <c r="L107" s="31"/>
      <c r="M107" s="31"/>
    </row>
    <row r="108" spans="2:43" s="45" customFormat="1" ht="18" x14ac:dyDescent="0.25">
      <c r="C108" s="46">
        <v>2018</v>
      </c>
      <c r="D108" s="47" t="s">
        <v>10</v>
      </c>
      <c r="E108" s="47" t="s">
        <v>11</v>
      </c>
      <c r="F108" s="47" t="s">
        <v>12</v>
      </c>
      <c r="G108" s="47" t="s">
        <v>13</v>
      </c>
      <c r="H108" s="46" t="s">
        <v>6</v>
      </c>
      <c r="I108" s="46">
        <v>2018</v>
      </c>
      <c r="J108" s="46" t="s">
        <v>10</v>
      </c>
      <c r="K108" s="46" t="s">
        <v>11</v>
      </c>
      <c r="L108" s="47" t="s">
        <v>12</v>
      </c>
      <c r="M108" s="46" t="s">
        <v>13</v>
      </c>
    </row>
    <row r="109" spans="2:43" ht="17.25" x14ac:dyDescent="0.3">
      <c r="C109" s="42" t="s">
        <v>7</v>
      </c>
      <c r="D109" s="58">
        <v>990896.35</v>
      </c>
      <c r="E109" s="58">
        <v>1514241</v>
      </c>
      <c r="F109" s="58">
        <f>+D109+E109</f>
        <v>2505137.35</v>
      </c>
      <c r="G109" s="58">
        <v>90009933</v>
      </c>
      <c r="H109" s="42"/>
      <c r="I109" s="42" t="s">
        <v>7</v>
      </c>
      <c r="J109" s="43">
        <v>430345.99</v>
      </c>
      <c r="K109" s="43">
        <v>253164.56</v>
      </c>
      <c r="L109" s="44">
        <f>+J109+K109</f>
        <v>683510.55</v>
      </c>
      <c r="M109" s="58">
        <v>48101265.479999997</v>
      </c>
      <c r="N109" s="2">
        <f>+M109+K109</f>
        <v>48354430.039999999</v>
      </c>
    </row>
    <row r="110" spans="2:43" ht="17.25" x14ac:dyDescent="0.3">
      <c r="C110" s="42" t="s">
        <v>8</v>
      </c>
      <c r="D110" s="58">
        <v>1012095.16</v>
      </c>
      <c r="E110" s="58">
        <v>1524191</v>
      </c>
      <c r="F110" s="58">
        <f>+D110+E110</f>
        <v>2536286.16</v>
      </c>
      <c r="G110" s="58">
        <f>+G109-E110</f>
        <v>88485742</v>
      </c>
      <c r="H110" s="42"/>
      <c r="I110" s="42" t="s">
        <v>8</v>
      </c>
      <c r="J110" s="58">
        <v>409332.53</v>
      </c>
      <c r="K110" s="43">
        <v>253164.56</v>
      </c>
      <c r="L110" s="44">
        <f>+J109+K109</f>
        <v>683510.55</v>
      </c>
      <c r="M110" s="58">
        <f>+M109-K110</f>
        <v>47848100.919999994</v>
      </c>
    </row>
    <row r="111" spans="2:43" ht="17.25" x14ac:dyDescent="0.3">
      <c r="C111" s="42" t="s">
        <v>9</v>
      </c>
      <c r="D111" s="42">
        <v>801919.96</v>
      </c>
      <c r="E111" s="58">
        <v>1534211</v>
      </c>
      <c r="F111" s="58">
        <f>+D111+E111</f>
        <v>2336130.96</v>
      </c>
      <c r="G111" s="58">
        <f>+G110-E111</f>
        <v>86951531</v>
      </c>
      <c r="H111" s="42"/>
      <c r="I111" s="42" t="s">
        <v>9</v>
      </c>
      <c r="J111" s="43">
        <v>416753.16</v>
      </c>
      <c r="K111" s="43">
        <v>253164.56</v>
      </c>
      <c r="L111" s="44">
        <f>+J111+K111</f>
        <v>669917.72</v>
      </c>
      <c r="M111" s="44">
        <v>47594936.560000002</v>
      </c>
    </row>
    <row r="112" spans="2:43" s="6" customFormat="1" ht="17.25" x14ac:dyDescent="0.3">
      <c r="B112" s="8"/>
      <c r="C112" s="70" t="s">
        <v>4</v>
      </c>
      <c r="D112" s="71">
        <f>SUM(D109:D111)</f>
        <v>2804911.4699999997</v>
      </c>
      <c r="E112" s="71">
        <f>SUM(E109:E111)</f>
        <v>4572643</v>
      </c>
      <c r="F112" s="70"/>
      <c r="G112" s="70"/>
      <c r="H112" s="70"/>
      <c r="I112" s="70" t="s">
        <v>4</v>
      </c>
      <c r="J112" s="71">
        <f>SUM(J109:J111)</f>
        <v>1256431.68</v>
      </c>
      <c r="K112" s="71">
        <f>SUM(K109:K111)</f>
        <v>759493.67999999993</v>
      </c>
      <c r="L112" s="70"/>
      <c r="M112" s="70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</row>
    <row r="113" spans="3:13" ht="17.25" x14ac:dyDescent="0.3"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</row>
    <row r="114" spans="3:13" ht="17.25" x14ac:dyDescent="0.3">
      <c r="C114" s="41" t="s">
        <v>5</v>
      </c>
      <c r="D114" s="41" t="s">
        <v>10</v>
      </c>
      <c r="E114" s="41" t="s">
        <v>11</v>
      </c>
      <c r="F114" s="41" t="s">
        <v>23</v>
      </c>
      <c r="G114" s="41"/>
      <c r="H114" s="41"/>
      <c r="I114" s="41" t="s">
        <v>1</v>
      </c>
      <c r="J114" s="41" t="s">
        <v>10</v>
      </c>
      <c r="K114" s="41" t="s">
        <v>11</v>
      </c>
      <c r="L114" s="41" t="s">
        <v>23</v>
      </c>
      <c r="M114" s="31"/>
    </row>
    <row r="115" spans="3:13" ht="17.25" x14ac:dyDescent="0.3">
      <c r="C115" s="41" t="s">
        <v>25</v>
      </c>
      <c r="D115" s="77">
        <f>+D112+D106+D91+D72</f>
        <v>21273396.660000004</v>
      </c>
      <c r="E115" s="77">
        <f>+E112+E106+E91+E72</f>
        <v>67120385</v>
      </c>
      <c r="F115" s="77">
        <f>+D115+E115</f>
        <v>88393781.659999996</v>
      </c>
      <c r="G115" s="41"/>
      <c r="H115" s="41"/>
      <c r="I115" s="41" t="s">
        <v>24</v>
      </c>
      <c r="J115" s="77">
        <f>+J112+J106+J91+J72</f>
        <v>12065061.399999999</v>
      </c>
      <c r="K115" s="77">
        <f>+K112+K106+K91+K72</f>
        <v>9873417.8400000017</v>
      </c>
      <c r="L115" s="77">
        <f>+J115+K115</f>
        <v>21938479.240000002</v>
      </c>
      <c r="M115" s="31"/>
    </row>
    <row r="121" spans="3:13" x14ac:dyDescent="0.25">
      <c r="G121" s="2"/>
    </row>
    <row r="122" spans="3:13" x14ac:dyDescent="0.25">
      <c r="G122" s="2"/>
    </row>
    <row r="123" spans="3:13" x14ac:dyDescent="0.25">
      <c r="G123" s="2"/>
    </row>
    <row r="126" spans="3:13" x14ac:dyDescent="0.25">
      <c r="G126" s="3"/>
      <c r="H126" s="2"/>
    </row>
    <row r="127" spans="3:13" x14ac:dyDescent="0.25">
      <c r="G127" s="3"/>
    </row>
    <row r="128" spans="3:13" x14ac:dyDescent="0.25">
      <c r="G128" s="2"/>
    </row>
    <row r="130" spans="7:7" x14ac:dyDescent="0.25">
      <c r="G130" s="2"/>
    </row>
    <row r="132" spans="7:7" x14ac:dyDescent="0.25">
      <c r="G132" s="2"/>
    </row>
  </sheetData>
  <mergeCells count="5">
    <mergeCell ref="A1:A3"/>
    <mergeCell ref="B3:N3"/>
    <mergeCell ref="B2:N2"/>
    <mergeCell ref="B1:N1"/>
    <mergeCell ref="B4:N4"/>
  </mergeCells>
  <hyperlinks>
    <hyperlink ref="K6" r:id="rId1"/>
  </hyperlinks>
  <pageMargins left="0.70866141732283472" right="0.70866141732283472" top="0.74803149606299213" bottom="0.74803149606299213" header="0.31496062992125984" footer="0.31496062992125984"/>
  <pageSetup scale="4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la Deuda Publica</vt:lpstr>
      <vt:lpstr>'Estado de la Deuda Publica'!Área_de_impresión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Olimpia</dc:creator>
  <cp:lastModifiedBy>Transparencia</cp:lastModifiedBy>
  <cp:lastPrinted>2022-09-05T17:55:16Z</cp:lastPrinted>
  <dcterms:created xsi:type="dcterms:W3CDTF">2020-01-20T20:21:29Z</dcterms:created>
  <dcterms:modified xsi:type="dcterms:W3CDTF">2024-07-10T17:40:44Z</dcterms:modified>
</cp:coreProperties>
</file>