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y\Documents\TOSHIBA EXT\respaldo 07-01-2021\Desktop\PAGINA WEB\ARTÍCULO 8\Fracción V, Inciso w)\"/>
    </mc:Choice>
  </mc:AlternateContent>
  <bookViews>
    <workbookView xWindow="0" yWindow="0" windowWidth="28800" windowHeight="114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F17" i="1"/>
  <c r="K40" i="1" l="1"/>
  <c r="J40" i="1"/>
  <c r="E40" i="1"/>
  <c r="D40" i="1"/>
  <c r="L38" i="1" l="1"/>
  <c r="F38" i="1"/>
  <c r="L37" i="1" l="1"/>
  <c r="N76" i="1" l="1"/>
  <c r="F32" i="1" l="1"/>
  <c r="L57" i="1" l="1"/>
  <c r="L56" i="1"/>
  <c r="F57" i="1"/>
  <c r="K39" i="1"/>
  <c r="J39" i="1"/>
  <c r="E39" i="1"/>
  <c r="D39" i="1"/>
  <c r="F37" i="1"/>
  <c r="L36" i="1"/>
  <c r="F36" i="1"/>
  <c r="L35" i="1"/>
  <c r="F35" i="1"/>
  <c r="L34" i="1"/>
  <c r="F34" i="1"/>
  <c r="L33" i="1"/>
  <c r="F33" i="1"/>
  <c r="L32" i="1"/>
  <c r="L31" i="1"/>
  <c r="F31" i="1"/>
  <c r="L30" i="1"/>
  <c r="F30" i="1"/>
  <c r="L29" i="1"/>
  <c r="F29" i="1"/>
  <c r="L28" i="1"/>
  <c r="F28" i="1"/>
  <c r="M27" i="1"/>
  <c r="M28" i="1" s="1"/>
  <c r="M29" i="1" s="1"/>
  <c r="M30" i="1" s="1"/>
  <c r="M31" i="1" s="1"/>
  <c r="M32" i="1" s="1"/>
  <c r="M33" i="1" s="1"/>
  <c r="M34" i="1" s="1"/>
  <c r="M35" i="1" s="1"/>
  <c r="L27" i="1"/>
  <c r="F27" i="1"/>
  <c r="F56" i="1" l="1"/>
  <c r="F55" i="1"/>
  <c r="F54" i="1"/>
  <c r="L55" i="1"/>
  <c r="L54" i="1"/>
  <c r="K79" i="1" l="1"/>
  <c r="J79" i="1"/>
  <c r="E79" i="1"/>
  <c r="D79" i="1"/>
  <c r="F78" i="1"/>
  <c r="G77" i="1"/>
  <c r="G78" i="1" s="1"/>
  <c r="M77" i="1"/>
  <c r="L76" i="1"/>
  <c r="L77" i="1"/>
  <c r="F77" i="1"/>
  <c r="L78" i="1"/>
  <c r="F76" i="1"/>
  <c r="K73" i="1"/>
  <c r="E73" i="1"/>
  <c r="D73" i="1"/>
  <c r="L72" i="1"/>
  <c r="F72" i="1"/>
  <c r="L71" i="1"/>
  <c r="G71" i="1"/>
  <c r="G72" i="1" s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J62" i="1"/>
  <c r="L62" i="1" s="1"/>
  <c r="F62" i="1"/>
  <c r="J61" i="1"/>
  <c r="L61" i="1" s="1"/>
  <c r="G61" i="1"/>
  <c r="G62" i="1" s="1"/>
  <c r="G63" i="1" s="1"/>
  <c r="G64" i="1" s="1"/>
  <c r="G65" i="1" s="1"/>
  <c r="G66" i="1" s="1"/>
  <c r="G67" i="1" s="1"/>
  <c r="G68" i="1" s="1"/>
  <c r="G69" i="1" s="1"/>
  <c r="F61" i="1"/>
  <c r="K58" i="1"/>
  <c r="J58" i="1"/>
  <c r="E58" i="1"/>
  <c r="D58" i="1"/>
  <c r="D82" i="1" l="1"/>
  <c r="E82" i="1"/>
  <c r="F82" i="1" s="1"/>
  <c r="K82" i="1"/>
  <c r="J73" i="1"/>
  <c r="L53" i="1"/>
  <c r="J82" i="1" l="1"/>
  <c r="L82" i="1" s="1"/>
  <c r="L52" i="1"/>
  <c r="F53" i="1" l="1"/>
  <c r="F52" i="1" l="1"/>
  <c r="L51" i="1" l="1"/>
  <c r="F51" i="1" l="1"/>
  <c r="L50" i="1" l="1"/>
  <c r="F50" i="1" l="1"/>
  <c r="L49" i="1" l="1"/>
  <c r="L48" i="1"/>
  <c r="M46" i="1"/>
  <c r="G46" i="1"/>
  <c r="F49" i="1"/>
  <c r="G47" i="1" l="1"/>
  <c r="G48" i="1" s="1"/>
  <c r="G49" i="1" s="1"/>
  <c r="G50" i="1" s="1"/>
  <c r="G51" i="1" s="1"/>
  <c r="F48" i="1" l="1"/>
  <c r="L47" i="1" l="1"/>
  <c r="L46" i="1"/>
  <c r="F47" i="1" l="1"/>
  <c r="F46" i="1" l="1"/>
  <c r="M47" i="1"/>
  <c r="M48" i="1" s="1"/>
  <c r="M49" i="1" s="1"/>
  <c r="M50" i="1" s="1"/>
  <c r="M51" i="1" s="1"/>
  <c r="E13" i="1"/>
  <c r="M52" i="1" l="1"/>
  <c r="M53" i="1" s="1"/>
  <c r="M54" i="1" s="1"/>
  <c r="M55" i="1" s="1"/>
  <c r="G52" i="1"/>
  <c r="G53" i="1" s="1"/>
  <c r="M56" i="1" l="1"/>
  <c r="M57" i="1" s="1"/>
  <c r="G54" i="1"/>
  <c r="G55" i="1" s="1"/>
  <c r="G56" i="1" s="1"/>
  <c r="G57" i="1" l="1"/>
  <c r="G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17" i="1" s="1"/>
  <c r="I11" i="1" s="1"/>
  <c r="M36" i="1" l="1"/>
  <c r="M37" i="1" s="1"/>
  <c r="M38" i="1" s="1"/>
  <c r="M17" i="1" l="1"/>
  <c r="I12" i="1" s="1"/>
  <c r="I13" i="1" s="1"/>
  <c r="E14" i="1" s="1"/>
  <c r="F14" i="1" s="1"/>
</calcChain>
</file>

<file path=xl/sharedStrings.xml><?xml version="1.0" encoding="utf-8"?>
<sst xmlns="http://schemas.openxmlformats.org/spreadsheetml/2006/main" count="192" uniqueCount="42">
  <si>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</si>
  <si>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</si>
  <si>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</si>
  <si>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</si>
  <si>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</si>
  <si>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</si>
  <si>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</si>
  <si>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</si>
  <si>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</si>
  <si>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</si>
  <si>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</si>
  <si>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</si>
  <si>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</si>
  <si>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</si>
  <si>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</si>
  <si>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</si>
  <si>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</si>
  <si>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</si>
  <si>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</si>
  <si>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</si>
  <si>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</si>
  <si>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</si>
  <si>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</si>
  <si>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</si>
  <si>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</si>
  <si>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</si>
  <si>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</si>
  <si>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</si>
  <si>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</si>
  <si>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</si>
  <si>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</si>
  <si>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</si>
  <si>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</si>
  <si>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</si>
  <si>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</si>
  <si>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</si>
  <si>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</si>
  <si>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</si>
  <si>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</si>
  <si>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</si>
  <si>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</si>
  <si>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MUNICIPIO DE EL SALTO JALISCO, ADMINISTRACIÓN 2018-2024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</si>
</sst>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7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7" fillId="2" borderId="9" xfId="0" applyFont="1" applyFill="1" applyBorder="1" applyAlignment="1">
      <alignment horizontal="center"/>
    </xf>
    <xf numFmtId="44" fontId="0" fillId="0" borderId="0" xfId="0" applyNumberFormat="1"/>
    <xf numFmtId="44" fontId="0" fillId="0" borderId="9" xfId="0" applyNumberFormat="1" applyBorder="1"/>
    <xf numFmtId="0" fontId="8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0" fontId="5" fillId="3" borderId="11" xfId="0" applyFont="1" applyFill="1" applyBorder="1"/>
    <xf numFmtId="0" fontId="5" fillId="3" borderId="0" xfId="0" applyFont="1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/>
    </xf>
    <xf numFmtId="0" fontId="5" fillId="5" borderId="11" xfId="0" applyFont="1" applyFill="1" applyBorder="1"/>
    <xf numFmtId="0" fontId="5" fillId="5" borderId="0" xfId="0" applyFont="1" applyFill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0" fontId="4" fillId="0" borderId="15" xfId="0" applyFont="1" applyBorder="1"/>
    <xf numFmtId="0" fontId="4" fillId="0" borderId="0" xfId="0" applyFont="1" applyBorder="1"/>
    <xf numFmtId="44" fontId="5" fillId="0" borderId="0" xfId="0" applyNumberFormat="1" applyFont="1" applyBorder="1"/>
    <xf numFmtId="10" fontId="5" fillId="0" borderId="0" xfId="0" applyNumberFormat="1" applyFont="1" applyBorder="1" applyAlignment="1">
      <alignment horizontal="center"/>
    </xf>
    <xf numFmtId="0" fontId="4" fillId="0" borderId="16" xfId="0" applyFont="1" applyBorder="1"/>
    <xf numFmtId="44" fontId="4" fillId="0" borderId="0" xfId="0" applyNumberFormat="1" applyFont="1" applyBorder="1"/>
    <xf numFmtId="0" fontId="6" fillId="4" borderId="0" xfId="0" applyFont="1" applyFill="1" applyBorder="1"/>
    <xf numFmtId="0" fontId="0" fillId="0" borderId="0" xfId="0" applyFill="1" applyBorder="1"/>
    <xf numFmtId="44" fontId="0" fillId="0" borderId="0" xfId="1" applyFont="1" applyFill="1" applyBorder="1"/>
    <xf numFmtId="0" fontId="0" fillId="0" borderId="16" xfId="0" applyFill="1" applyBorder="1"/>
    <xf numFmtId="0" fontId="7" fillId="2" borderId="0" xfId="0" applyFont="1" applyFill="1" applyBorder="1"/>
    <xf numFmtId="0" fontId="7" fillId="2" borderId="17" xfId="0" applyFont="1" applyFill="1" applyBorder="1" applyAlignment="1">
      <alignment horizontal="center"/>
    </xf>
    <xf numFmtId="0" fontId="0" fillId="0" borderId="17" xfId="0" applyBorder="1"/>
    <xf numFmtId="0" fontId="0" fillId="0" borderId="15" xfId="0" applyBorder="1"/>
    <xf numFmtId="0" fontId="0" fillId="0" borderId="17" xfId="0" applyFill="1" applyBorder="1"/>
    <xf numFmtId="44" fontId="5" fillId="3" borderId="0" xfId="0" applyNumberFormat="1" applyFont="1" applyFill="1" applyBorder="1"/>
    <xf numFmtId="44" fontId="5" fillId="3" borderId="0" xfId="1" applyFont="1" applyFill="1" applyBorder="1"/>
    <xf numFmtId="0" fontId="5" fillId="3" borderId="0" xfId="0" applyFont="1" applyFill="1" applyBorder="1"/>
    <xf numFmtId="0" fontId="5" fillId="3" borderId="16" xfId="0" applyFont="1" applyFill="1" applyBorder="1"/>
    <xf numFmtId="0" fontId="6" fillId="0" borderId="0" xfId="0" applyFont="1" applyBorder="1"/>
    <xf numFmtId="44" fontId="0" fillId="0" borderId="0" xfId="0" applyNumberFormat="1" applyBorder="1"/>
    <xf numFmtId="0" fontId="0" fillId="0" borderId="15" xfId="0" applyFill="1" applyBorder="1"/>
    <xf numFmtId="0" fontId="5" fillId="3" borderId="15" xfId="0" applyFont="1" applyFill="1" applyBorder="1"/>
    <xf numFmtId="0" fontId="10" fillId="3" borderId="15" xfId="0" applyFont="1" applyFill="1" applyBorder="1"/>
    <xf numFmtId="44" fontId="9" fillId="3" borderId="0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0" fillId="3" borderId="16" xfId="0" applyFont="1" applyFill="1" applyBorder="1"/>
    <xf numFmtId="44" fontId="0" fillId="0" borderId="0" xfId="1" applyFont="1" applyBorder="1"/>
    <xf numFmtId="44" fontId="0" fillId="0" borderId="16" xfId="0" applyNumberFormat="1" applyBorder="1"/>
    <xf numFmtId="0" fontId="5" fillId="5" borderId="15" xfId="0" applyFont="1" applyFill="1" applyBorder="1"/>
    <xf numFmtId="44" fontId="5" fillId="5" borderId="0" xfId="0" applyNumberFormat="1" applyFont="1" applyFill="1" applyBorder="1"/>
    <xf numFmtId="0" fontId="5" fillId="5" borderId="0" xfId="0" applyFont="1" applyFill="1" applyBorder="1"/>
    <xf numFmtId="0" fontId="5" fillId="5" borderId="16" xfId="0" applyFont="1" applyFill="1" applyBorder="1"/>
    <xf numFmtId="0" fontId="5" fillId="6" borderId="0" xfId="0" applyFont="1" applyFill="1" applyBorder="1"/>
    <xf numFmtId="44" fontId="5" fillId="6" borderId="0" xfId="0" applyNumberFormat="1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95250</xdr:rowOff>
    </xdr:from>
    <xdr:to>
      <xdr:col>2</xdr:col>
      <xdr:colOff>1695450</xdr:colOff>
      <xdr:row>8</xdr:row>
      <xdr:rowOff>22929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0"/>
          <a:ext cx="1409700" cy="1527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showGridLines="0" tabSelected="1" topLeftCell="B1" workbookViewId="0">
      <selection activeCell="P8" sqref="P8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1" spans="1:14" x14ac:dyDescent="0.25">
      <c r="B1" s="41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x14ac:dyDescent="0.25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21" customHeight="1" x14ac:dyDescent="0.2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14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ht="15.75" thickBot="1" x14ac:dyDescent="0.3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ht="45" x14ac:dyDescent="0.25">
      <c r="B10" s="1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4" t="s">
        <v>10</v>
      </c>
      <c r="M10" s="88" t="s">
        <v>37</v>
      </c>
      <c r="N10" s="89"/>
    </row>
    <row r="11" spans="1:14" ht="45.75" thickBot="1" x14ac:dyDescent="0.3">
      <c r="A11" s="5">
        <v>91524174</v>
      </c>
      <c r="B11" s="6">
        <v>1</v>
      </c>
      <c r="C11" s="7" t="s">
        <v>11</v>
      </c>
      <c r="D11" s="8">
        <v>41304</v>
      </c>
      <c r="E11" s="9">
        <v>158000000</v>
      </c>
      <c r="F11" s="10">
        <v>12.237399999999999</v>
      </c>
      <c r="G11" s="11">
        <v>44906</v>
      </c>
      <c r="H11" s="5" t="s">
        <v>12</v>
      </c>
      <c r="I11" s="5">
        <f>+G17</f>
        <v>22444035</v>
      </c>
      <c r="J11" s="5" t="s">
        <v>13</v>
      </c>
      <c r="K11" s="12">
        <v>41213</v>
      </c>
      <c r="L11" s="13" t="s">
        <v>14</v>
      </c>
      <c r="M11" s="88"/>
      <c r="N11" s="89"/>
    </row>
    <row r="12" spans="1:14" ht="15.75" thickBot="1" x14ac:dyDescent="0.3">
      <c r="A12" s="5">
        <v>48354430.23999989</v>
      </c>
      <c r="B12" s="6">
        <v>2</v>
      </c>
      <c r="C12" s="7" t="s">
        <v>15</v>
      </c>
      <c r="D12" s="8">
        <v>41759</v>
      </c>
      <c r="E12" s="9">
        <v>60000000</v>
      </c>
      <c r="F12" s="10">
        <v>10.773899999999999</v>
      </c>
      <c r="G12" s="11">
        <v>49094</v>
      </c>
      <c r="H12" s="5" t="s">
        <v>12</v>
      </c>
      <c r="I12" s="5">
        <f>+M17</f>
        <v>38227847.839999944</v>
      </c>
      <c r="J12" s="5" t="s">
        <v>16</v>
      </c>
      <c r="K12" s="12"/>
      <c r="L12" s="14" t="s">
        <v>17</v>
      </c>
      <c r="M12" s="48"/>
      <c r="N12" s="47"/>
    </row>
    <row r="13" spans="1:14" s="15" customFormat="1" ht="15.75" x14ac:dyDescent="0.25">
      <c r="B13" s="49"/>
      <c r="C13" s="50" t="s">
        <v>18</v>
      </c>
      <c r="D13" s="50"/>
      <c r="E13" s="51">
        <f>SUM(E11:E12)</f>
        <v>218000000</v>
      </c>
      <c r="F13" s="50"/>
      <c r="G13" s="50"/>
      <c r="H13" s="50"/>
      <c r="I13" s="51">
        <f>SUM(I11:I12)</f>
        <v>60671882.839999944</v>
      </c>
      <c r="J13" s="50"/>
      <c r="K13" s="50"/>
      <c r="L13" s="52">
        <v>0.752</v>
      </c>
      <c r="M13" s="50"/>
      <c r="N13" s="53"/>
    </row>
    <row r="14" spans="1:14" s="15" customFormat="1" ht="15.75" x14ac:dyDescent="0.25">
      <c r="B14" s="49"/>
      <c r="C14" s="50"/>
      <c r="D14" s="50"/>
      <c r="E14" s="51">
        <f>+E13-I13</f>
        <v>157328117.16000006</v>
      </c>
      <c r="F14" s="54">
        <f>+E14/E13*100</f>
        <v>72.168861082568839</v>
      </c>
      <c r="G14" s="50"/>
      <c r="H14" s="50"/>
      <c r="I14" s="51"/>
      <c r="J14" s="50"/>
      <c r="K14" s="50"/>
      <c r="L14" s="52"/>
      <c r="M14" s="50"/>
      <c r="N14" s="53"/>
    </row>
    <row r="15" spans="1:14" s="15" customFormat="1" ht="20.25" x14ac:dyDescent="0.3">
      <c r="B15" s="49"/>
      <c r="C15" s="55" t="s">
        <v>19</v>
      </c>
      <c r="D15" s="56"/>
      <c r="E15" s="56"/>
      <c r="F15" s="56"/>
      <c r="G15" s="57"/>
      <c r="H15" s="17" t="s">
        <v>20</v>
      </c>
      <c r="I15" s="55" t="s">
        <v>15</v>
      </c>
      <c r="J15" s="56"/>
      <c r="K15" s="56"/>
      <c r="L15" s="56"/>
      <c r="M15" s="57"/>
      <c r="N15" s="58"/>
    </row>
    <row r="16" spans="1:14" s="15" customFormat="1" ht="23.25" x14ac:dyDescent="0.35">
      <c r="B16" s="49"/>
      <c r="C16" s="35">
        <v>2022</v>
      </c>
      <c r="D16" s="59" t="s">
        <v>24</v>
      </c>
      <c r="E16" s="59" t="s">
        <v>25</v>
      </c>
      <c r="F16" s="59" t="s">
        <v>26</v>
      </c>
      <c r="G16" s="59" t="s">
        <v>27</v>
      </c>
      <c r="H16" s="22" t="s">
        <v>20</v>
      </c>
      <c r="I16" s="35">
        <v>2022</v>
      </c>
      <c r="J16" s="22" t="s">
        <v>24</v>
      </c>
      <c r="K16" s="22" t="s">
        <v>25</v>
      </c>
      <c r="L16" s="59" t="s">
        <v>26</v>
      </c>
      <c r="M16" s="22" t="s">
        <v>27</v>
      </c>
      <c r="N16" s="60" t="s">
        <v>20</v>
      </c>
    </row>
    <row r="17" spans="2:14" s="15" customFormat="1" ht="15.75" x14ac:dyDescent="0.25">
      <c r="B17" s="49"/>
      <c r="C17" s="18" t="s">
        <v>28</v>
      </c>
      <c r="D17" s="19">
        <v>197972</v>
      </c>
      <c r="E17" s="19">
        <v>1959754</v>
      </c>
      <c r="F17" s="24">
        <f>+D17+E17</f>
        <v>2157726</v>
      </c>
      <c r="G17" s="19">
        <f>+G38-E17</f>
        <v>22444035</v>
      </c>
      <c r="H17" s="25"/>
      <c r="I17" s="18" t="s">
        <v>28</v>
      </c>
      <c r="J17" s="28">
        <v>248129.21</v>
      </c>
      <c r="K17" s="19">
        <v>253164.56</v>
      </c>
      <c r="L17" s="24">
        <f>+K17+J17</f>
        <v>501293.77</v>
      </c>
      <c r="M17" s="24">
        <f>+M38-K17</f>
        <v>38227847.839999944</v>
      </c>
      <c r="N17" s="61"/>
    </row>
    <row r="18" spans="2:14" s="15" customFormat="1" ht="15.75" x14ac:dyDescent="0.25">
      <c r="B18" s="49"/>
      <c r="C18" s="18" t="s">
        <v>29</v>
      </c>
      <c r="D18" s="19"/>
      <c r="E18" s="19"/>
      <c r="F18" s="24"/>
      <c r="G18" s="19"/>
      <c r="H18" s="18"/>
      <c r="I18" s="18" t="s">
        <v>29</v>
      </c>
      <c r="J18" s="19"/>
      <c r="K18" s="28"/>
      <c r="L18" s="24"/>
      <c r="M18" s="24"/>
      <c r="N18" s="61"/>
    </row>
    <row r="19" spans="2:14" s="15" customFormat="1" ht="15.75" x14ac:dyDescent="0.25">
      <c r="B19" s="49"/>
      <c r="C19" s="18" t="s">
        <v>30</v>
      </c>
      <c r="D19" s="19"/>
      <c r="E19" s="19"/>
      <c r="F19" s="24"/>
      <c r="G19" s="19"/>
      <c r="H19" s="18"/>
      <c r="I19" s="18" t="s">
        <v>30</v>
      </c>
      <c r="J19" s="50"/>
      <c r="K19" s="28"/>
      <c r="L19" s="24"/>
      <c r="M19" s="24"/>
      <c r="N19" s="61"/>
    </row>
    <row r="20" spans="2:14" s="15" customFormat="1" ht="15.75" x14ac:dyDescent="0.25">
      <c r="B20" s="49"/>
      <c r="C20" s="18" t="s">
        <v>31</v>
      </c>
      <c r="D20" s="19"/>
      <c r="E20" s="19"/>
      <c r="F20" s="24"/>
      <c r="G20" s="19"/>
      <c r="H20" s="18"/>
      <c r="I20" s="18" t="s">
        <v>31</v>
      </c>
      <c r="J20" s="19"/>
      <c r="K20" s="28"/>
      <c r="L20" s="24"/>
      <c r="M20" s="24"/>
      <c r="N20" s="61"/>
    </row>
    <row r="21" spans="2:14" s="15" customFormat="1" ht="15.75" x14ac:dyDescent="0.25">
      <c r="B21" s="49"/>
      <c r="C21" s="18" t="s">
        <v>32</v>
      </c>
      <c r="D21" s="19"/>
      <c r="E21" s="19"/>
      <c r="F21" s="19"/>
      <c r="G21" s="19"/>
      <c r="H21" s="18"/>
      <c r="I21" s="18" t="s">
        <v>32</v>
      </c>
      <c r="J21" s="19"/>
      <c r="K21" s="28"/>
      <c r="L21" s="24"/>
      <c r="M21" s="24"/>
      <c r="N21" s="61"/>
    </row>
    <row r="22" spans="2:14" s="15" customFormat="1" ht="15.75" x14ac:dyDescent="0.25">
      <c r="B22" s="49"/>
      <c r="C22" s="18" t="s">
        <v>33</v>
      </c>
      <c r="D22" s="19"/>
      <c r="E22" s="19"/>
      <c r="F22" s="19"/>
      <c r="G22" s="19"/>
      <c r="H22" s="18"/>
      <c r="I22" s="18" t="s">
        <v>33</v>
      </c>
      <c r="J22" s="19"/>
      <c r="K22" s="28"/>
      <c r="L22" s="24"/>
      <c r="M22" s="24"/>
      <c r="N22" s="61"/>
    </row>
    <row r="23" spans="2:14" s="15" customFormat="1" ht="15.75" x14ac:dyDescent="0.25">
      <c r="B23" s="49"/>
      <c r="C23" s="18" t="s">
        <v>34</v>
      </c>
      <c r="D23" s="38"/>
      <c r="E23" s="38"/>
      <c r="F23" s="38"/>
      <c r="G23" s="38"/>
      <c r="H23" s="26"/>
      <c r="I23" s="18" t="s">
        <v>34</v>
      </c>
      <c r="J23" s="38"/>
      <c r="K23" s="38"/>
      <c r="L23" s="39"/>
      <c r="M23" s="39"/>
      <c r="N23" s="61"/>
    </row>
    <row r="24" spans="2:14" s="15" customFormat="1" ht="15.75" x14ac:dyDescent="0.25">
      <c r="B24" s="49"/>
      <c r="C24" s="50"/>
      <c r="D24" s="50"/>
      <c r="E24" s="51"/>
      <c r="F24" s="50"/>
      <c r="G24" s="50"/>
      <c r="H24" s="50"/>
      <c r="I24" s="51"/>
      <c r="J24" s="50"/>
      <c r="K24" s="50"/>
      <c r="L24" s="52"/>
      <c r="M24" s="50"/>
      <c r="N24" s="53"/>
    </row>
    <row r="25" spans="2:14" ht="20.25" x14ac:dyDescent="0.3">
      <c r="B25" s="62"/>
      <c r="C25" s="55" t="s">
        <v>19</v>
      </c>
      <c r="D25" s="56"/>
      <c r="E25" s="56"/>
      <c r="F25" s="56"/>
      <c r="G25" s="57">
        <f>+G57</f>
        <v>46930679</v>
      </c>
      <c r="H25" s="17" t="s">
        <v>20</v>
      </c>
      <c r="I25" s="55" t="s">
        <v>15</v>
      </c>
      <c r="J25" s="56"/>
      <c r="K25" s="56"/>
      <c r="L25" s="56"/>
      <c r="M25" s="57">
        <v>41518987.119999975</v>
      </c>
      <c r="N25" s="58"/>
    </row>
    <row r="26" spans="2:14" ht="23.25" x14ac:dyDescent="0.35">
      <c r="B26" s="62"/>
      <c r="C26" s="35">
        <v>2021</v>
      </c>
      <c r="D26" s="59" t="s">
        <v>24</v>
      </c>
      <c r="E26" s="59" t="s">
        <v>25</v>
      </c>
      <c r="F26" s="59" t="s">
        <v>26</v>
      </c>
      <c r="G26" s="59" t="s">
        <v>27</v>
      </c>
      <c r="H26" s="22" t="s">
        <v>20</v>
      </c>
      <c r="I26" s="22">
        <v>2021</v>
      </c>
      <c r="J26" s="22" t="s">
        <v>24</v>
      </c>
      <c r="K26" s="22" t="s">
        <v>25</v>
      </c>
      <c r="L26" s="59" t="s">
        <v>26</v>
      </c>
      <c r="M26" s="22" t="s">
        <v>27</v>
      </c>
      <c r="N26" s="60" t="s">
        <v>20</v>
      </c>
    </row>
    <row r="27" spans="2:14" x14ac:dyDescent="0.25">
      <c r="B27" s="62"/>
      <c r="C27" s="18" t="s">
        <v>28</v>
      </c>
      <c r="D27" s="19">
        <v>343468.19</v>
      </c>
      <c r="E27" s="19">
        <v>1809319</v>
      </c>
      <c r="F27" s="24">
        <f t="shared" ref="F27:F38" si="0">+D27+E27</f>
        <v>2152787.19</v>
      </c>
      <c r="G27" s="19">
        <f>+G25-E27</f>
        <v>45121360</v>
      </c>
      <c r="H27" s="25">
        <v>11.3348</v>
      </c>
      <c r="I27" s="18" t="s">
        <v>28</v>
      </c>
      <c r="J27" s="19">
        <v>222854.35</v>
      </c>
      <c r="K27" s="28">
        <v>253164.56</v>
      </c>
      <c r="L27" s="24">
        <f>SUM(J27:K27)</f>
        <v>476018.91000000003</v>
      </c>
      <c r="M27" s="24">
        <f>+M25-K27</f>
        <v>41265822.559999973</v>
      </c>
      <c r="N27" s="61"/>
    </row>
    <row r="28" spans="2:14" x14ac:dyDescent="0.25">
      <c r="B28" s="62"/>
      <c r="C28" s="18" t="s">
        <v>29</v>
      </c>
      <c r="D28" s="19">
        <v>308052.17</v>
      </c>
      <c r="E28" s="19">
        <v>1821371</v>
      </c>
      <c r="F28" s="24">
        <f t="shared" si="0"/>
        <v>2129423.17</v>
      </c>
      <c r="G28" s="19">
        <f t="shared" ref="G28:G34" si="1">+G27-E28</f>
        <v>43299989</v>
      </c>
      <c r="H28" s="18">
        <v>11.2509</v>
      </c>
      <c r="I28" s="18" t="s">
        <v>29</v>
      </c>
      <c r="J28" s="19">
        <v>194461.06</v>
      </c>
      <c r="K28" s="28">
        <v>253164.56</v>
      </c>
      <c r="L28" s="24">
        <f>SUM(J28:K28)</f>
        <v>447625.62</v>
      </c>
      <c r="M28" s="24">
        <f t="shared" ref="M28:M33" si="2">+M27-K28</f>
        <v>41012657.99999997</v>
      </c>
      <c r="N28" s="61"/>
    </row>
    <row r="29" spans="2:14" x14ac:dyDescent="0.25">
      <c r="B29" s="62"/>
      <c r="C29" s="18" t="s">
        <v>30</v>
      </c>
      <c r="D29" s="19">
        <v>270583.2</v>
      </c>
      <c r="E29" s="19">
        <v>1833510</v>
      </c>
      <c r="F29" s="24">
        <f t="shared" si="0"/>
        <v>2104093.2000000002</v>
      </c>
      <c r="G29" s="19">
        <f t="shared" si="1"/>
        <v>41466479</v>
      </c>
      <c r="H29" s="18">
        <v>11.0205</v>
      </c>
      <c r="I29" s="18" t="s">
        <v>30</v>
      </c>
      <c r="J29" s="19">
        <v>220735.3</v>
      </c>
      <c r="K29" s="28">
        <v>253164.56</v>
      </c>
      <c r="L29" s="24">
        <f>+J29+K29</f>
        <v>473899.86</v>
      </c>
      <c r="M29" s="24">
        <f t="shared" si="2"/>
        <v>40759493.439999968</v>
      </c>
      <c r="N29" s="61"/>
    </row>
    <row r="30" spans="2:14" x14ac:dyDescent="0.25">
      <c r="B30" s="62"/>
      <c r="C30" s="18" t="s">
        <v>31</v>
      </c>
      <c r="D30" s="19">
        <v>305411</v>
      </c>
      <c r="E30" s="19">
        <v>1845735</v>
      </c>
      <c r="F30" s="24">
        <f t="shared" si="0"/>
        <v>2151146</v>
      </c>
      <c r="G30" s="19">
        <f t="shared" si="1"/>
        <v>39620744</v>
      </c>
      <c r="H30" s="18"/>
      <c r="I30" s="18" t="s">
        <v>31</v>
      </c>
      <c r="J30" s="19">
        <v>198749.93</v>
      </c>
      <c r="K30" s="28">
        <v>253164.56</v>
      </c>
      <c r="L30" s="24">
        <f>+J30+K30</f>
        <v>451914.49</v>
      </c>
      <c r="M30" s="24">
        <f t="shared" si="2"/>
        <v>40506328.879999965</v>
      </c>
      <c r="N30" s="61"/>
    </row>
    <row r="31" spans="2:14" x14ac:dyDescent="0.25">
      <c r="B31" s="62"/>
      <c r="C31" s="18" t="s">
        <v>32</v>
      </c>
      <c r="D31" s="19">
        <v>247573.76000000001</v>
      </c>
      <c r="E31" s="19">
        <v>1858047</v>
      </c>
      <c r="F31" s="19">
        <f t="shared" si="0"/>
        <v>2105620.7599999998</v>
      </c>
      <c r="G31" s="19">
        <f t="shared" si="1"/>
        <v>37762697</v>
      </c>
      <c r="H31" s="18">
        <v>10.0625</v>
      </c>
      <c r="I31" s="18" t="s">
        <v>32</v>
      </c>
      <c r="J31" s="19">
        <v>211146.3</v>
      </c>
      <c r="K31" s="28">
        <v>253164.56</v>
      </c>
      <c r="L31" s="24">
        <f t="shared" ref="L31:L37" si="3">+K31+J31</f>
        <v>464310.86</v>
      </c>
      <c r="M31" s="24">
        <f t="shared" si="2"/>
        <v>40253164.319999963</v>
      </c>
      <c r="N31" s="61"/>
    </row>
    <row r="32" spans="2:14" x14ac:dyDescent="0.25">
      <c r="B32" s="62"/>
      <c r="C32" s="18" t="s">
        <v>33</v>
      </c>
      <c r="D32" s="19">
        <v>261219.67</v>
      </c>
      <c r="E32" s="19">
        <v>1870446</v>
      </c>
      <c r="F32" s="19">
        <f>+D32+E32</f>
        <v>2131665.67</v>
      </c>
      <c r="G32" s="19">
        <f t="shared" si="1"/>
        <v>35892251</v>
      </c>
      <c r="H32" s="18"/>
      <c r="I32" s="18" t="s">
        <v>33</v>
      </c>
      <c r="J32" s="19">
        <v>209859.66</v>
      </c>
      <c r="K32" s="28">
        <v>253164.56</v>
      </c>
      <c r="L32" s="24">
        <f t="shared" si="3"/>
        <v>463024.22</v>
      </c>
      <c r="M32" s="24">
        <f t="shared" si="2"/>
        <v>39999999.759999961</v>
      </c>
      <c r="N32" s="61"/>
    </row>
    <row r="33" spans="2:15" x14ac:dyDescent="0.25">
      <c r="B33" s="62"/>
      <c r="C33" s="18" t="s">
        <v>34</v>
      </c>
      <c r="D33" s="38">
        <v>261385.32</v>
      </c>
      <c r="E33" s="38">
        <v>1882934</v>
      </c>
      <c r="F33" s="38">
        <f t="shared" si="0"/>
        <v>2144319.3199999998</v>
      </c>
      <c r="G33" s="38">
        <f t="shared" si="1"/>
        <v>34009317</v>
      </c>
      <c r="H33" s="26"/>
      <c r="I33" s="18" t="s">
        <v>34</v>
      </c>
      <c r="J33" s="38">
        <v>209465.82</v>
      </c>
      <c r="K33" s="38">
        <v>253164.56</v>
      </c>
      <c r="L33" s="39">
        <f t="shared" si="3"/>
        <v>462630.38</v>
      </c>
      <c r="M33" s="39">
        <f t="shared" si="2"/>
        <v>39746835.199999958</v>
      </c>
      <c r="N33" s="61"/>
    </row>
    <row r="34" spans="2:15" x14ac:dyDescent="0.25">
      <c r="B34" s="62"/>
      <c r="C34" s="30" t="s">
        <v>35</v>
      </c>
      <c r="D34" s="38">
        <v>226660.67</v>
      </c>
      <c r="E34" s="38">
        <v>1895911</v>
      </c>
      <c r="F34" s="38">
        <f t="shared" si="0"/>
        <v>2122571.67</v>
      </c>
      <c r="G34" s="38">
        <f t="shared" si="1"/>
        <v>32113406</v>
      </c>
      <c r="H34" s="30"/>
      <c r="I34" s="30" t="s">
        <v>35</v>
      </c>
      <c r="J34" s="40">
        <v>237669.62</v>
      </c>
      <c r="K34" s="38">
        <v>253164.56</v>
      </c>
      <c r="L34" s="39">
        <f t="shared" si="3"/>
        <v>490834.18</v>
      </c>
      <c r="M34" s="38">
        <f>+M33-K34</f>
        <v>39493670.639999956</v>
      </c>
      <c r="N34" s="63"/>
    </row>
    <row r="35" spans="2:15" x14ac:dyDescent="0.25">
      <c r="B35" s="62"/>
      <c r="C35" s="30" t="s">
        <v>36</v>
      </c>
      <c r="D35" s="38">
        <v>235042.83</v>
      </c>
      <c r="E35" s="38">
        <v>1908178</v>
      </c>
      <c r="F35" s="38">
        <f t="shared" si="0"/>
        <v>2143220.83</v>
      </c>
      <c r="G35" s="38">
        <f>+G34-E35</f>
        <v>30205228</v>
      </c>
      <c r="H35" s="30"/>
      <c r="I35" s="30" t="s">
        <v>36</v>
      </c>
      <c r="J35" s="40">
        <v>237669.62</v>
      </c>
      <c r="K35" s="38">
        <v>253164.56</v>
      </c>
      <c r="L35" s="39">
        <f t="shared" si="3"/>
        <v>490834.18</v>
      </c>
      <c r="M35" s="39">
        <f>+M34-K35</f>
        <v>39240506.079999954</v>
      </c>
      <c r="N35" s="63"/>
    </row>
    <row r="36" spans="2:15" x14ac:dyDescent="0.25">
      <c r="B36" s="62"/>
      <c r="C36" s="30" t="s">
        <v>21</v>
      </c>
      <c r="D36" s="38">
        <v>223776.23</v>
      </c>
      <c r="E36" s="38">
        <v>1920935</v>
      </c>
      <c r="F36" s="38">
        <f t="shared" si="0"/>
        <v>2144711.23</v>
      </c>
      <c r="G36" s="38">
        <f>+G35-E36</f>
        <v>28284293</v>
      </c>
      <c r="H36" s="30"/>
      <c r="I36" s="30" t="s">
        <v>21</v>
      </c>
      <c r="J36" s="40">
        <v>237669.62</v>
      </c>
      <c r="K36" s="38">
        <v>253164.56</v>
      </c>
      <c r="L36" s="39">
        <f t="shared" si="3"/>
        <v>490834.18</v>
      </c>
      <c r="M36" s="39">
        <f t="shared" ref="M36" si="4">+M35-K36</f>
        <v>38987341.519999951</v>
      </c>
      <c r="N36" s="63"/>
    </row>
    <row r="37" spans="2:15" x14ac:dyDescent="0.25">
      <c r="B37" s="62"/>
      <c r="C37" s="18" t="s">
        <v>22</v>
      </c>
      <c r="D37" s="38">
        <v>206247.96</v>
      </c>
      <c r="E37" s="38">
        <v>1933782</v>
      </c>
      <c r="F37" s="38">
        <f t="shared" si="0"/>
        <v>2140029.96</v>
      </c>
      <c r="G37" s="38">
        <f>+G36-E37</f>
        <v>26350511</v>
      </c>
      <c r="H37" s="18"/>
      <c r="I37" s="18" t="s">
        <v>22</v>
      </c>
      <c r="J37" s="40">
        <v>237669.62</v>
      </c>
      <c r="K37" s="38">
        <v>253164.56</v>
      </c>
      <c r="L37" s="39">
        <f t="shared" si="3"/>
        <v>490834.18</v>
      </c>
      <c r="M37" s="39">
        <f>+M36-K37</f>
        <v>38734176.959999949</v>
      </c>
      <c r="N37" s="61"/>
    </row>
    <row r="38" spans="2:15" x14ac:dyDescent="0.25">
      <c r="B38" s="62"/>
      <c r="C38" s="18" t="s">
        <v>23</v>
      </c>
      <c r="D38" s="38">
        <v>197284.67</v>
      </c>
      <c r="E38" s="38">
        <v>1946722</v>
      </c>
      <c r="F38" s="38">
        <f t="shared" si="0"/>
        <v>2144006.67</v>
      </c>
      <c r="G38" s="38">
        <f>+G37-E38</f>
        <v>24403789</v>
      </c>
      <c r="H38" s="18"/>
      <c r="I38" s="18" t="s">
        <v>23</v>
      </c>
      <c r="J38" s="40">
        <v>233177.62</v>
      </c>
      <c r="K38" s="38">
        <v>253164.56</v>
      </c>
      <c r="L38" s="39">
        <f>+K38+J38</f>
        <v>486342.18</v>
      </c>
      <c r="M38" s="39">
        <f>+M37-K38</f>
        <v>38481012.399999946</v>
      </c>
      <c r="N38" s="61"/>
    </row>
    <row r="39" spans="2:15" ht="15.75" x14ac:dyDescent="0.25">
      <c r="B39" s="62"/>
      <c r="C39" s="32" t="s">
        <v>18</v>
      </c>
      <c r="D39" s="64">
        <f>SUM(D27:D38)</f>
        <v>3086705.67</v>
      </c>
      <c r="E39" s="64">
        <f>SUM(E27:E38)</f>
        <v>22526890</v>
      </c>
      <c r="F39" s="65"/>
      <c r="G39" s="65"/>
      <c r="H39" s="66"/>
      <c r="I39" s="66"/>
      <c r="J39" s="64">
        <f>SUM(J27:J38)</f>
        <v>2651128.5200000005</v>
      </c>
      <c r="K39" s="64">
        <f>SUM(K27:K38)</f>
        <v>3037974.72</v>
      </c>
      <c r="L39" s="66"/>
      <c r="M39" s="66"/>
      <c r="N39" s="67"/>
    </row>
    <row r="40" spans="2:15" ht="20.25" x14ac:dyDescent="0.3">
      <c r="B40" s="62"/>
      <c r="C40" s="68"/>
      <c r="D40" s="69">
        <f>+D33+D34+D35+D36+D37+D38</f>
        <v>1350397.68</v>
      </c>
      <c r="E40" s="69">
        <f>+E33+E34+E35+E36+E37+E38</f>
        <v>11488462</v>
      </c>
      <c r="F40" s="48"/>
      <c r="G40" s="48"/>
      <c r="H40" s="48"/>
      <c r="I40" s="68"/>
      <c r="J40" s="69">
        <f>+J33+J34+J35+J36+J37+J38</f>
        <v>1393321.92</v>
      </c>
      <c r="K40" s="69">
        <f>+K33+K34+K35+K36+K37+K38</f>
        <v>1518987.36</v>
      </c>
      <c r="L40" s="48"/>
      <c r="M40" s="48"/>
      <c r="N40" s="47"/>
    </row>
    <row r="41" spans="2:15" s="16" customFormat="1" ht="20.25" x14ac:dyDescent="0.3">
      <c r="B41" s="70"/>
      <c r="C41" s="55" t="s">
        <v>19</v>
      </c>
      <c r="D41" s="56"/>
      <c r="E41" s="56"/>
      <c r="F41" s="56"/>
      <c r="G41" s="57">
        <v>67732853</v>
      </c>
      <c r="H41" s="17" t="s">
        <v>20</v>
      </c>
      <c r="I41" s="55" t="s">
        <v>15</v>
      </c>
      <c r="J41" s="56"/>
      <c r="K41" s="56"/>
      <c r="L41" s="56"/>
      <c r="M41" s="57">
        <v>44556961.840000004</v>
      </c>
      <c r="N41" s="58"/>
    </row>
    <row r="42" spans="2:15" hidden="1" x14ac:dyDescent="0.25">
      <c r="B42" s="62"/>
      <c r="C42" s="18" t="s">
        <v>21</v>
      </c>
      <c r="D42" s="18"/>
      <c r="E42" s="18"/>
      <c r="F42" s="48"/>
      <c r="G42" s="18"/>
      <c r="H42" s="48"/>
      <c r="I42" s="18" t="s">
        <v>21</v>
      </c>
      <c r="J42" s="18"/>
      <c r="K42" s="18"/>
      <c r="L42" s="18"/>
      <c r="M42" s="18"/>
      <c r="N42" s="47"/>
    </row>
    <row r="43" spans="2:15" hidden="1" x14ac:dyDescent="0.25">
      <c r="B43" s="62"/>
      <c r="C43" s="18" t="s">
        <v>22</v>
      </c>
      <c r="D43" s="19"/>
      <c r="E43" s="19"/>
      <c r="F43" s="48"/>
      <c r="G43" s="19">
        <v>88485742</v>
      </c>
      <c r="H43" s="48"/>
      <c r="I43" s="18" t="s">
        <v>22</v>
      </c>
      <c r="J43" s="19"/>
      <c r="K43" s="19"/>
      <c r="L43" s="18"/>
      <c r="M43" s="19">
        <v>88485742</v>
      </c>
      <c r="N43" s="47"/>
    </row>
    <row r="44" spans="2:15" hidden="1" x14ac:dyDescent="0.25">
      <c r="B44" s="62"/>
      <c r="C44" s="18" t="s">
        <v>23</v>
      </c>
      <c r="D44" s="20"/>
      <c r="E44" s="20"/>
      <c r="F44" s="48"/>
      <c r="G44" s="20">
        <v>86951531</v>
      </c>
      <c r="H44" s="48"/>
      <c r="I44" s="21" t="s">
        <v>23</v>
      </c>
      <c r="J44" s="20"/>
      <c r="K44" s="20"/>
      <c r="L44" s="21"/>
      <c r="M44" s="20">
        <v>86951531</v>
      </c>
      <c r="N44" s="47"/>
    </row>
    <row r="45" spans="2:15" ht="23.25" x14ac:dyDescent="0.35">
      <c r="B45" s="62"/>
      <c r="C45" s="35">
        <v>2020</v>
      </c>
      <c r="D45" s="59" t="s">
        <v>24</v>
      </c>
      <c r="E45" s="59" t="s">
        <v>25</v>
      </c>
      <c r="F45" s="59" t="s">
        <v>26</v>
      </c>
      <c r="G45" s="59" t="s">
        <v>27</v>
      </c>
      <c r="H45" s="22" t="s">
        <v>20</v>
      </c>
      <c r="I45" s="22">
        <v>2020</v>
      </c>
      <c r="J45" s="22" t="s">
        <v>24</v>
      </c>
      <c r="K45" s="22" t="s">
        <v>25</v>
      </c>
      <c r="L45" s="59" t="s">
        <v>26</v>
      </c>
      <c r="M45" s="22" t="s">
        <v>27</v>
      </c>
      <c r="N45" s="60" t="s">
        <v>20</v>
      </c>
      <c r="O45" s="23"/>
    </row>
    <row r="46" spans="2:15" x14ac:dyDescent="0.25">
      <c r="B46" s="62"/>
      <c r="C46" s="18" t="s">
        <v>28</v>
      </c>
      <c r="D46" s="19">
        <v>661108.19999999995</v>
      </c>
      <c r="E46" s="19">
        <v>1671170</v>
      </c>
      <c r="F46" s="24">
        <f t="shared" ref="F46:F57" si="5">+D46+E46</f>
        <v>2332278.2000000002</v>
      </c>
      <c r="G46" s="19">
        <f>+G41-E46</f>
        <v>66061683</v>
      </c>
      <c r="H46" s="25">
        <v>11.3348</v>
      </c>
      <c r="I46" s="18" t="s">
        <v>28</v>
      </c>
      <c r="J46" s="19">
        <v>372991.28</v>
      </c>
      <c r="K46" s="19">
        <v>253164.56</v>
      </c>
      <c r="L46" s="24">
        <f>SUM(J46:K46)</f>
        <v>626155.84000000008</v>
      </c>
      <c r="M46" s="24">
        <f>+M41-K46</f>
        <v>44303797.280000001</v>
      </c>
      <c r="N46" s="61"/>
    </row>
    <row r="47" spans="2:15" x14ac:dyDescent="0.25">
      <c r="B47" s="62"/>
      <c r="C47" s="18" t="s">
        <v>29</v>
      </c>
      <c r="D47" s="19">
        <v>640025.56999999995</v>
      </c>
      <c r="E47" s="19">
        <v>1682239</v>
      </c>
      <c r="F47" s="24">
        <f t="shared" si="5"/>
        <v>2322264.5699999998</v>
      </c>
      <c r="G47" s="19">
        <f>+G46-E47</f>
        <v>64379444</v>
      </c>
      <c r="H47" s="18">
        <v>11.2509</v>
      </c>
      <c r="I47" s="18" t="s">
        <v>29</v>
      </c>
      <c r="J47" s="19">
        <v>334496.74</v>
      </c>
      <c r="K47" s="19">
        <v>253164.56</v>
      </c>
      <c r="L47" s="24">
        <f>SUM(J47:K47)</f>
        <v>587661.30000000005</v>
      </c>
      <c r="M47" s="24">
        <f t="shared" ref="M47:M52" si="6">+M46-K47</f>
        <v>44050632.719999999</v>
      </c>
      <c r="N47" s="61"/>
    </row>
    <row r="48" spans="2:15" x14ac:dyDescent="0.25">
      <c r="B48" s="62"/>
      <c r="C48" s="18" t="s">
        <v>30</v>
      </c>
      <c r="D48" s="19">
        <v>571535.49</v>
      </c>
      <c r="E48" s="19">
        <v>1693386</v>
      </c>
      <c r="F48" s="24">
        <f t="shared" si="5"/>
        <v>2264921.4900000002</v>
      </c>
      <c r="G48" s="19">
        <f>+G47-E48</f>
        <v>62686058</v>
      </c>
      <c r="H48" s="18">
        <v>11.0205</v>
      </c>
      <c r="I48" s="18" t="s">
        <v>30</v>
      </c>
      <c r="J48" s="19">
        <v>324796.32</v>
      </c>
      <c r="K48" s="19">
        <v>253164.56</v>
      </c>
      <c r="L48" s="24">
        <f>+J48+K48</f>
        <v>577960.88</v>
      </c>
      <c r="M48" s="24">
        <f t="shared" si="6"/>
        <v>43797468.159999996</v>
      </c>
      <c r="N48" s="61"/>
    </row>
    <row r="49" spans="2:14" x14ac:dyDescent="0.25">
      <c r="B49" s="62"/>
      <c r="C49" s="18" t="s">
        <v>31</v>
      </c>
      <c r="D49" s="19">
        <v>570560.67000000004</v>
      </c>
      <c r="E49" s="19">
        <v>1704611</v>
      </c>
      <c r="F49" s="24">
        <f t="shared" si="5"/>
        <v>2275171.67</v>
      </c>
      <c r="G49" s="19">
        <f>+G48-E49</f>
        <v>60981447</v>
      </c>
      <c r="H49" s="18"/>
      <c r="I49" s="18" t="s">
        <v>31</v>
      </c>
      <c r="J49" s="19">
        <v>346273.73</v>
      </c>
      <c r="K49" s="19">
        <v>253164.56</v>
      </c>
      <c r="L49" s="24">
        <f>+J49+K49</f>
        <v>599438.29</v>
      </c>
      <c r="M49" s="24">
        <f t="shared" si="6"/>
        <v>43544303.599999994</v>
      </c>
      <c r="N49" s="61"/>
    </row>
    <row r="50" spans="2:14" x14ac:dyDescent="0.25">
      <c r="B50" s="62"/>
      <c r="C50" s="18" t="s">
        <v>32</v>
      </c>
      <c r="D50" s="19">
        <v>528400.85</v>
      </c>
      <c r="E50" s="19">
        <v>1715919</v>
      </c>
      <c r="F50" s="19">
        <f t="shared" si="5"/>
        <v>2244319.85</v>
      </c>
      <c r="G50" s="19">
        <f>+G49-E50</f>
        <v>59265528</v>
      </c>
      <c r="H50" s="18">
        <v>10.0625</v>
      </c>
      <c r="I50" s="18" t="s">
        <v>32</v>
      </c>
      <c r="J50" s="19">
        <v>282362.12</v>
      </c>
      <c r="K50" s="19">
        <v>253164.56</v>
      </c>
      <c r="L50" s="24">
        <f t="shared" ref="L50:L57" si="7">+K50+J50</f>
        <v>535526.67999999993</v>
      </c>
      <c r="M50" s="24">
        <f t="shared" si="6"/>
        <v>43291139.039999992</v>
      </c>
      <c r="N50" s="61"/>
    </row>
    <row r="51" spans="2:14" x14ac:dyDescent="0.25">
      <c r="B51" s="62"/>
      <c r="C51" s="18" t="s">
        <v>33</v>
      </c>
      <c r="D51" s="19">
        <v>468232.56</v>
      </c>
      <c r="E51" s="19">
        <v>1727305</v>
      </c>
      <c r="F51" s="19">
        <f t="shared" si="5"/>
        <v>2195537.56</v>
      </c>
      <c r="G51" s="19">
        <f>+G50-E51</f>
        <v>57538223</v>
      </c>
      <c r="H51" s="18"/>
      <c r="I51" s="18" t="s">
        <v>33</v>
      </c>
      <c r="J51" s="19">
        <v>285408.71999999997</v>
      </c>
      <c r="K51" s="19">
        <v>253164.56</v>
      </c>
      <c r="L51" s="24">
        <f t="shared" si="7"/>
        <v>538573.28</v>
      </c>
      <c r="M51" s="24">
        <f t="shared" si="6"/>
        <v>43037974.479999989</v>
      </c>
      <c r="N51" s="61"/>
    </row>
    <row r="52" spans="2:14" x14ac:dyDescent="0.25">
      <c r="B52" s="62"/>
      <c r="C52" s="18" t="s">
        <v>34</v>
      </c>
      <c r="D52" s="19">
        <v>439290.11</v>
      </c>
      <c r="E52" s="19">
        <v>1738773</v>
      </c>
      <c r="F52" s="19">
        <f t="shared" si="5"/>
        <v>2178063.11</v>
      </c>
      <c r="G52" s="19">
        <f t="shared" ref="G52" si="8">+G51-E52</f>
        <v>55799450</v>
      </c>
      <c r="H52" s="26"/>
      <c r="I52" s="18" t="s">
        <v>34</v>
      </c>
      <c r="J52" s="28">
        <v>241861.94</v>
      </c>
      <c r="K52" s="28">
        <v>253164.56</v>
      </c>
      <c r="L52" s="29">
        <f t="shared" si="7"/>
        <v>495026.5</v>
      </c>
      <c r="M52" s="24">
        <f t="shared" si="6"/>
        <v>42784809.919999987</v>
      </c>
      <c r="N52" s="61"/>
    </row>
    <row r="53" spans="2:14" s="16" customFormat="1" x14ac:dyDescent="0.25">
      <c r="B53" s="70"/>
      <c r="C53" s="30" t="s">
        <v>35</v>
      </c>
      <c r="D53" s="28">
        <v>429544.45</v>
      </c>
      <c r="E53" s="28">
        <v>1750323</v>
      </c>
      <c r="F53" s="28">
        <f t="shared" si="5"/>
        <v>2179867.4500000002</v>
      </c>
      <c r="G53" s="28">
        <f>+G52-E53</f>
        <v>54049127</v>
      </c>
      <c r="H53" s="30"/>
      <c r="I53" s="30" t="s">
        <v>35</v>
      </c>
      <c r="J53" s="27">
        <v>241520.08</v>
      </c>
      <c r="K53" s="28">
        <v>253164.56</v>
      </c>
      <c r="L53" s="29">
        <f t="shared" si="7"/>
        <v>494684.64</v>
      </c>
      <c r="M53" s="28">
        <f>+M52-K53</f>
        <v>42531645.359999985</v>
      </c>
      <c r="N53" s="63"/>
    </row>
    <row r="54" spans="2:14" s="16" customFormat="1" x14ac:dyDescent="0.25">
      <c r="B54" s="70"/>
      <c r="C54" s="30" t="s">
        <v>36</v>
      </c>
      <c r="D54" s="28">
        <v>396491.32</v>
      </c>
      <c r="E54" s="28">
        <v>1761956</v>
      </c>
      <c r="F54" s="28">
        <f t="shared" si="5"/>
        <v>2158447.3199999998</v>
      </c>
      <c r="G54" s="28">
        <f>+G53-E54</f>
        <v>52287171</v>
      </c>
      <c r="H54" s="30"/>
      <c r="I54" s="30" t="s">
        <v>36</v>
      </c>
      <c r="J54" s="27">
        <v>238091.6</v>
      </c>
      <c r="K54" s="28">
        <v>253164.56</v>
      </c>
      <c r="L54" s="29">
        <f t="shared" si="7"/>
        <v>491256.16000000003</v>
      </c>
      <c r="M54" s="29">
        <f>+M53-K54</f>
        <v>42278480.799999982</v>
      </c>
      <c r="N54" s="63"/>
    </row>
    <row r="55" spans="2:14" s="16" customFormat="1" x14ac:dyDescent="0.25">
      <c r="B55" s="70"/>
      <c r="C55" s="30" t="s">
        <v>21</v>
      </c>
      <c r="D55" s="28">
        <v>388485.98</v>
      </c>
      <c r="E55" s="28">
        <v>1773671</v>
      </c>
      <c r="F55" s="28">
        <f t="shared" si="5"/>
        <v>2162156.98</v>
      </c>
      <c r="G55" s="28">
        <f t="shared" ref="G55:G57" si="9">+G54-E55</f>
        <v>50513500</v>
      </c>
      <c r="H55" s="30"/>
      <c r="I55" s="30" t="s">
        <v>21</v>
      </c>
      <c r="J55" s="27">
        <v>221708.05</v>
      </c>
      <c r="K55" s="28">
        <v>253164.56</v>
      </c>
      <c r="L55" s="29">
        <f t="shared" si="7"/>
        <v>474872.61</v>
      </c>
      <c r="M55" s="29">
        <f t="shared" ref="M55" si="10">+M54-K55</f>
        <v>42025316.23999998</v>
      </c>
      <c r="N55" s="63"/>
    </row>
    <row r="56" spans="2:14" x14ac:dyDescent="0.25">
      <c r="B56" s="62"/>
      <c r="C56" s="18" t="s">
        <v>22</v>
      </c>
      <c r="D56" s="19">
        <v>336187.7</v>
      </c>
      <c r="E56" s="19">
        <v>1785469</v>
      </c>
      <c r="F56" s="19">
        <f t="shared" si="5"/>
        <v>2121656.7000000002</v>
      </c>
      <c r="G56" s="19">
        <f>+G55-E56</f>
        <v>48728031</v>
      </c>
      <c r="H56" s="18"/>
      <c r="I56" s="18" t="s">
        <v>22</v>
      </c>
      <c r="J56" s="27">
        <v>241319.91</v>
      </c>
      <c r="K56" s="28">
        <v>253164.56</v>
      </c>
      <c r="L56" s="29">
        <f t="shared" si="7"/>
        <v>494484.47</v>
      </c>
      <c r="M56" s="29">
        <f>+M55-K56</f>
        <v>41772151.679999977</v>
      </c>
      <c r="N56" s="61"/>
    </row>
    <row r="57" spans="2:14" x14ac:dyDescent="0.25">
      <c r="B57" s="62"/>
      <c r="C57" s="18" t="s">
        <v>23</v>
      </c>
      <c r="D57" s="19">
        <v>334450.51</v>
      </c>
      <c r="E57" s="19">
        <v>1797352</v>
      </c>
      <c r="F57" s="19">
        <f t="shared" si="5"/>
        <v>2131802.5099999998</v>
      </c>
      <c r="G57" s="19">
        <f t="shared" si="9"/>
        <v>46930679</v>
      </c>
      <c r="H57" s="18"/>
      <c r="I57" s="18" t="s">
        <v>23</v>
      </c>
      <c r="J57" s="28">
        <v>203384.91</v>
      </c>
      <c r="K57" s="28">
        <v>253164.56</v>
      </c>
      <c r="L57" s="29">
        <f t="shared" si="7"/>
        <v>456549.47</v>
      </c>
      <c r="M57" s="29">
        <f>+M56-K57</f>
        <v>41518987.119999975</v>
      </c>
      <c r="N57" s="61"/>
    </row>
    <row r="58" spans="2:14" s="33" customFormat="1" ht="15.75" x14ac:dyDescent="0.25">
      <c r="B58" s="71"/>
      <c r="C58" s="32" t="s">
        <v>18</v>
      </c>
      <c r="D58" s="64">
        <f>SUM(D46:D57)</f>
        <v>5764313.4100000011</v>
      </c>
      <c r="E58" s="64">
        <f>SUM(E46:E57)</f>
        <v>20802174</v>
      </c>
      <c r="F58" s="65"/>
      <c r="G58" s="65"/>
      <c r="H58" s="66"/>
      <c r="I58" s="66"/>
      <c r="J58" s="64">
        <f>SUM(J46:J57)</f>
        <v>3334215.4000000004</v>
      </c>
      <c r="K58" s="64">
        <f>SUM(K46:K57)</f>
        <v>3037974.72</v>
      </c>
      <c r="L58" s="66"/>
      <c r="M58" s="66"/>
      <c r="N58" s="67"/>
    </row>
    <row r="59" spans="2:14" x14ac:dyDescent="0.25">
      <c r="B59" s="62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</row>
    <row r="60" spans="2:14" ht="23.25" x14ac:dyDescent="0.35">
      <c r="B60" s="62"/>
      <c r="C60" s="35">
        <v>2019</v>
      </c>
      <c r="D60" s="59" t="s">
        <v>24</v>
      </c>
      <c r="E60" s="59" t="s">
        <v>25</v>
      </c>
      <c r="F60" s="59" t="s">
        <v>26</v>
      </c>
      <c r="G60" s="59" t="s">
        <v>27</v>
      </c>
      <c r="H60" s="22" t="s">
        <v>20</v>
      </c>
      <c r="I60" s="22">
        <v>2019</v>
      </c>
      <c r="J60" s="22" t="s">
        <v>24</v>
      </c>
      <c r="K60" s="22" t="s">
        <v>25</v>
      </c>
      <c r="L60" s="59" t="s">
        <v>26</v>
      </c>
      <c r="M60" s="22" t="s">
        <v>27</v>
      </c>
      <c r="N60" s="47"/>
    </row>
    <row r="61" spans="2:14" x14ac:dyDescent="0.25">
      <c r="B61" s="62"/>
      <c r="C61" s="18" t="s">
        <v>28</v>
      </c>
      <c r="D61" s="19">
        <v>920056.39</v>
      </c>
      <c r="E61" s="19">
        <v>1544304</v>
      </c>
      <c r="F61" s="24">
        <f t="shared" ref="F61:F69" si="11">+D61+E61</f>
        <v>2464360.39</v>
      </c>
      <c r="G61" s="19">
        <f>86951531-E61</f>
        <v>85407227</v>
      </c>
      <c r="H61" s="25">
        <v>12.2879</v>
      </c>
      <c r="I61" s="18" t="s">
        <v>28</v>
      </c>
      <c r="J61" s="19">
        <f>669917.72-K61</f>
        <v>416753.16</v>
      </c>
      <c r="K61" s="19">
        <v>253164.56</v>
      </c>
      <c r="L61" s="24">
        <f>+K61+J61</f>
        <v>669917.72</v>
      </c>
      <c r="M61" s="24">
        <v>47341772</v>
      </c>
      <c r="N61" s="47"/>
    </row>
    <row r="62" spans="2:14" x14ac:dyDescent="0.25">
      <c r="B62" s="62"/>
      <c r="C62" s="18" t="s">
        <v>29</v>
      </c>
      <c r="D62" s="19">
        <v>936483.12</v>
      </c>
      <c r="E62" s="19">
        <v>1554468</v>
      </c>
      <c r="F62" s="24">
        <f t="shared" si="11"/>
        <v>2490951.12</v>
      </c>
      <c r="G62" s="19">
        <f t="shared" ref="G62:G67" si="12">+G61-E62</f>
        <v>83852759</v>
      </c>
      <c r="H62" s="18">
        <v>12.3355</v>
      </c>
      <c r="I62" s="18" t="s">
        <v>29</v>
      </c>
      <c r="J62" s="19">
        <f>683235.1-K62</f>
        <v>430070.54</v>
      </c>
      <c r="K62" s="19">
        <v>253164.56</v>
      </c>
      <c r="L62" s="24">
        <f t="shared" ref="L62:L67" si="13">+K62+J62</f>
        <v>683235.1</v>
      </c>
      <c r="M62" s="24">
        <f t="shared" ref="M62:M67" si="14">+M61-K62</f>
        <v>47088607.439999998</v>
      </c>
      <c r="N62" s="47"/>
    </row>
    <row r="63" spans="2:14" x14ac:dyDescent="0.25">
      <c r="B63" s="62"/>
      <c r="C63" s="18" t="s">
        <v>30</v>
      </c>
      <c r="D63" s="19">
        <v>829573.99</v>
      </c>
      <c r="E63" s="19">
        <v>1564705</v>
      </c>
      <c r="F63" s="24">
        <f t="shared" si="11"/>
        <v>2394278.9900000002</v>
      </c>
      <c r="G63" s="19">
        <f t="shared" si="12"/>
        <v>82288054</v>
      </c>
      <c r="H63" s="18">
        <v>12.2812</v>
      </c>
      <c r="I63" s="18" t="s">
        <v>30</v>
      </c>
      <c r="J63" s="19">
        <v>384187</v>
      </c>
      <c r="K63" s="19">
        <v>253164.56</v>
      </c>
      <c r="L63" s="24">
        <f t="shared" si="13"/>
        <v>637351.56000000006</v>
      </c>
      <c r="M63" s="24">
        <f t="shared" si="14"/>
        <v>46835442.879999995</v>
      </c>
      <c r="N63" s="47"/>
    </row>
    <row r="64" spans="2:14" x14ac:dyDescent="0.25">
      <c r="B64" s="62"/>
      <c r="C64" s="18" t="s">
        <v>31</v>
      </c>
      <c r="D64" s="19">
        <v>812295.54</v>
      </c>
      <c r="E64" s="19">
        <v>1575014</v>
      </c>
      <c r="F64" s="24">
        <f t="shared" si="11"/>
        <v>2387309.54</v>
      </c>
      <c r="G64" s="19">
        <f t="shared" si="12"/>
        <v>80713040</v>
      </c>
      <c r="H64" s="18">
        <v>12.254099999999999</v>
      </c>
      <c r="I64" s="18" t="s">
        <v>31</v>
      </c>
      <c r="J64" s="19">
        <v>421905.64</v>
      </c>
      <c r="K64" s="19">
        <v>253164.56</v>
      </c>
      <c r="L64" s="24">
        <f t="shared" si="13"/>
        <v>675070.2</v>
      </c>
      <c r="M64" s="24">
        <f t="shared" si="14"/>
        <v>46582278.319999993</v>
      </c>
      <c r="N64" s="47"/>
    </row>
    <row r="65" spans="2:14" x14ac:dyDescent="0.25">
      <c r="B65" s="62"/>
      <c r="C65" s="18" t="s">
        <v>32</v>
      </c>
      <c r="D65" s="19">
        <v>824077.88</v>
      </c>
      <c r="E65" s="19">
        <v>1585398</v>
      </c>
      <c r="F65" s="19">
        <f t="shared" si="11"/>
        <v>2409475.88</v>
      </c>
      <c r="G65" s="19">
        <f t="shared" si="12"/>
        <v>79127642</v>
      </c>
      <c r="H65" s="18">
        <v>12.252000000000001</v>
      </c>
      <c r="I65" s="18" t="s">
        <v>32</v>
      </c>
      <c r="J65" s="19">
        <v>432594.09</v>
      </c>
      <c r="K65" s="19">
        <v>253164.56</v>
      </c>
      <c r="L65" s="24">
        <f t="shared" si="13"/>
        <v>685758.65</v>
      </c>
      <c r="M65" s="24">
        <f t="shared" si="14"/>
        <v>46329113.75999999</v>
      </c>
      <c r="N65" s="47"/>
    </row>
    <row r="66" spans="2:14" x14ac:dyDescent="0.25">
      <c r="B66" s="62"/>
      <c r="C66" s="18" t="s">
        <v>33</v>
      </c>
      <c r="D66" s="19">
        <v>835297.73</v>
      </c>
      <c r="E66" s="19">
        <v>1595855</v>
      </c>
      <c r="F66" s="19">
        <f t="shared" si="11"/>
        <v>2431152.73</v>
      </c>
      <c r="G66" s="19">
        <f t="shared" si="12"/>
        <v>77531787</v>
      </c>
      <c r="H66" s="18">
        <v>12.259</v>
      </c>
      <c r="I66" s="18" t="s">
        <v>33</v>
      </c>
      <c r="J66" s="19">
        <v>390131.68</v>
      </c>
      <c r="K66" s="19">
        <v>253164.56</v>
      </c>
      <c r="L66" s="24">
        <f t="shared" si="13"/>
        <v>643296.24</v>
      </c>
      <c r="M66" s="24">
        <f t="shared" si="14"/>
        <v>46075949.199999988</v>
      </c>
      <c r="N66" s="47"/>
    </row>
    <row r="67" spans="2:14" x14ac:dyDescent="0.25">
      <c r="B67" s="62"/>
      <c r="C67" s="18" t="s">
        <v>34</v>
      </c>
      <c r="D67" s="19">
        <v>790657.74</v>
      </c>
      <c r="E67" s="19">
        <v>1606386</v>
      </c>
      <c r="F67" s="19">
        <f t="shared" si="11"/>
        <v>2397043.7400000002</v>
      </c>
      <c r="G67" s="19">
        <f t="shared" si="12"/>
        <v>75925401</v>
      </c>
      <c r="H67" s="26">
        <v>12.237399999999999</v>
      </c>
      <c r="I67" s="18" t="s">
        <v>34</v>
      </c>
      <c r="J67" s="19">
        <v>413681.39</v>
      </c>
      <c r="K67" s="19">
        <v>253164.56</v>
      </c>
      <c r="L67" s="24">
        <f t="shared" si="13"/>
        <v>666845.94999999995</v>
      </c>
      <c r="M67" s="24">
        <f t="shared" si="14"/>
        <v>45822784.639999986</v>
      </c>
      <c r="N67" s="47"/>
    </row>
    <row r="68" spans="2:14" s="16" customFormat="1" x14ac:dyDescent="0.25">
      <c r="B68" s="70"/>
      <c r="C68" s="18" t="s">
        <v>35</v>
      </c>
      <c r="D68" s="19">
        <v>849700.57</v>
      </c>
      <c r="E68" s="19">
        <v>1616993</v>
      </c>
      <c r="F68" s="19">
        <f t="shared" si="11"/>
        <v>2466693.5699999998</v>
      </c>
      <c r="G68" s="19">
        <f>+G67-E68</f>
        <v>74308408</v>
      </c>
      <c r="H68" s="18">
        <v>12.208600000000001</v>
      </c>
      <c r="I68" s="18" t="s">
        <v>35</v>
      </c>
      <c r="J68" s="27">
        <v>400575.95</v>
      </c>
      <c r="K68" s="19">
        <v>253164.56</v>
      </c>
      <c r="L68" s="24">
        <f>+J68+K68</f>
        <v>653740.51</v>
      </c>
      <c r="M68" s="19">
        <f>+M67-K68</f>
        <v>45569620.079999983</v>
      </c>
      <c r="N68" s="58"/>
    </row>
    <row r="69" spans="2:14" s="16" customFormat="1" x14ac:dyDescent="0.25">
      <c r="B69" s="70"/>
      <c r="C69" s="18" t="s">
        <v>36</v>
      </c>
      <c r="D69" s="19">
        <v>718231</v>
      </c>
      <c r="E69" s="19">
        <v>1627674</v>
      </c>
      <c r="F69" s="19">
        <f t="shared" si="11"/>
        <v>2345905</v>
      </c>
      <c r="G69" s="19">
        <f>+G68-E69</f>
        <v>72680734</v>
      </c>
      <c r="H69" s="18">
        <v>11.75</v>
      </c>
      <c r="I69" s="18" t="s">
        <v>36</v>
      </c>
      <c r="J69" s="27">
        <v>400575.95</v>
      </c>
      <c r="K69" s="19">
        <v>253164.56</v>
      </c>
      <c r="L69" s="24">
        <f t="shared" ref="L69:L71" si="15">+J69+K69</f>
        <v>653740.51</v>
      </c>
      <c r="M69" s="24">
        <f>+M68-K69</f>
        <v>45316455.519999981</v>
      </c>
      <c r="N69" s="58"/>
    </row>
    <row r="70" spans="2:14" s="16" customFormat="1" x14ac:dyDescent="0.25">
      <c r="B70" s="70"/>
      <c r="C70" s="18" t="s">
        <v>21</v>
      </c>
      <c r="D70" s="19">
        <v>716514.95</v>
      </c>
      <c r="E70" s="19">
        <v>1638433</v>
      </c>
      <c r="F70" s="19">
        <f>+D70+E70</f>
        <v>2354947.9500000002</v>
      </c>
      <c r="G70" s="19">
        <v>71042301</v>
      </c>
      <c r="H70" s="18">
        <v>11.8301</v>
      </c>
      <c r="I70" s="18" t="s">
        <v>21</v>
      </c>
      <c r="J70" s="27">
        <v>378864.46</v>
      </c>
      <c r="K70" s="28">
        <v>253164.56</v>
      </c>
      <c r="L70" s="29">
        <f t="shared" si="15"/>
        <v>632029.02</v>
      </c>
      <c r="M70" s="29">
        <f t="shared" ref="M70" si="16">+M69-K70</f>
        <v>45063290.959999979</v>
      </c>
      <c r="N70" s="58"/>
    </row>
    <row r="71" spans="2:14" s="16" customFormat="1" x14ac:dyDescent="0.25">
      <c r="B71" s="70"/>
      <c r="C71" s="18" t="s">
        <v>22</v>
      </c>
      <c r="D71" s="19">
        <v>762620.53</v>
      </c>
      <c r="E71" s="19">
        <v>1649268</v>
      </c>
      <c r="F71" s="19">
        <f>+D71+E71</f>
        <v>2411888.5300000003</v>
      </c>
      <c r="G71" s="19">
        <f>+G70-E71</f>
        <v>69393033</v>
      </c>
      <c r="H71" s="18">
        <v>11.710599999999999</v>
      </c>
      <c r="I71" s="18" t="s">
        <v>22</v>
      </c>
      <c r="J71" s="27">
        <v>381972.1</v>
      </c>
      <c r="K71" s="28">
        <v>253164.56</v>
      </c>
      <c r="L71" s="29">
        <f t="shared" si="15"/>
        <v>635136.65999999992</v>
      </c>
      <c r="M71" s="29">
        <f>+M70-K71</f>
        <v>44810126.399999976</v>
      </c>
      <c r="N71" s="58"/>
    </row>
    <row r="72" spans="2:14" s="16" customFormat="1" x14ac:dyDescent="0.25">
      <c r="B72" s="70"/>
      <c r="C72" s="18" t="s">
        <v>23</v>
      </c>
      <c r="D72" s="19">
        <v>621956.67000000004</v>
      </c>
      <c r="E72" s="19">
        <v>1660180</v>
      </c>
      <c r="F72" s="19">
        <f>+D72+E72</f>
        <v>2282136.67</v>
      </c>
      <c r="G72" s="19">
        <f>+G71-E72</f>
        <v>67732853</v>
      </c>
      <c r="H72" s="18">
        <v>11.5236</v>
      </c>
      <c r="I72" s="18" t="s">
        <v>23</v>
      </c>
      <c r="J72" s="28">
        <v>371973.84</v>
      </c>
      <c r="K72" s="30">
        <v>253164.56</v>
      </c>
      <c r="L72" s="29">
        <f>+J72+K72</f>
        <v>625138.4</v>
      </c>
      <c r="M72" s="29">
        <f>+M71-K72</f>
        <v>44556961.839999974</v>
      </c>
      <c r="N72" s="58"/>
    </row>
    <row r="73" spans="2:14" s="34" customFormat="1" ht="15.75" x14ac:dyDescent="0.25">
      <c r="B73" s="72"/>
      <c r="C73" s="32" t="s">
        <v>18</v>
      </c>
      <c r="D73" s="73">
        <f>SUM(D61:D72)</f>
        <v>9617466.1100000013</v>
      </c>
      <c r="E73" s="73">
        <f>SUM(E61:E72)</f>
        <v>19218678</v>
      </c>
      <c r="F73" s="74"/>
      <c r="G73" s="75"/>
      <c r="H73" s="75"/>
      <c r="I73" s="75"/>
      <c r="J73" s="73">
        <f>SUM(J61:J72)</f>
        <v>4823285.8</v>
      </c>
      <c r="K73" s="73">
        <f>SUM(K61:K72)</f>
        <v>3037974.72</v>
      </c>
      <c r="L73" s="75"/>
      <c r="M73" s="75"/>
      <c r="N73" s="76"/>
    </row>
    <row r="74" spans="2:14" s="16" customFormat="1" x14ac:dyDescent="0.25">
      <c r="B74" s="70"/>
      <c r="C74" s="56"/>
      <c r="D74" s="57"/>
      <c r="E74" s="57"/>
      <c r="F74" s="57"/>
      <c r="G74" s="56"/>
      <c r="H74" s="56"/>
      <c r="I74" s="56"/>
      <c r="J74" s="56"/>
      <c r="K74" s="56"/>
      <c r="L74" s="56"/>
      <c r="M74" s="56"/>
      <c r="N74" s="58"/>
    </row>
    <row r="75" spans="2:14" ht="23.25" x14ac:dyDescent="0.35">
      <c r="B75" s="62"/>
      <c r="C75" s="35">
        <v>2018</v>
      </c>
      <c r="D75" s="59" t="s">
        <v>24</v>
      </c>
      <c r="E75" s="59" t="s">
        <v>25</v>
      </c>
      <c r="F75" s="59" t="s">
        <v>26</v>
      </c>
      <c r="G75" s="59" t="s">
        <v>27</v>
      </c>
      <c r="H75" s="22" t="s">
        <v>20</v>
      </c>
      <c r="I75" s="22">
        <v>2018</v>
      </c>
      <c r="J75" s="22" t="s">
        <v>24</v>
      </c>
      <c r="K75" s="22" t="s">
        <v>25</v>
      </c>
      <c r="L75" s="59" t="s">
        <v>26</v>
      </c>
      <c r="M75" s="22" t="s">
        <v>27</v>
      </c>
      <c r="N75" s="47"/>
    </row>
    <row r="76" spans="2:14" x14ac:dyDescent="0.25">
      <c r="B76" s="62"/>
      <c r="C76" s="18" t="s">
        <v>21</v>
      </c>
      <c r="D76" s="19">
        <v>990896.35</v>
      </c>
      <c r="E76" s="19">
        <v>1514241</v>
      </c>
      <c r="F76" s="19">
        <f>+D76+E76</f>
        <v>2505137.35</v>
      </c>
      <c r="G76" s="19">
        <v>90009933</v>
      </c>
      <c r="H76" s="18"/>
      <c r="I76" s="18" t="s">
        <v>21</v>
      </c>
      <c r="J76" s="28">
        <v>430345.99</v>
      </c>
      <c r="K76" s="28">
        <v>253164.56</v>
      </c>
      <c r="L76" s="69">
        <f>+J76+K76</f>
        <v>683510.55</v>
      </c>
      <c r="M76" s="77">
        <v>48101265.479999997</v>
      </c>
      <c r="N76" s="78">
        <f>+M76+K76</f>
        <v>48354430.039999999</v>
      </c>
    </row>
    <row r="77" spans="2:14" x14ac:dyDescent="0.25">
      <c r="B77" s="62"/>
      <c r="C77" s="18" t="s">
        <v>22</v>
      </c>
      <c r="D77" s="19">
        <v>1012095.16</v>
      </c>
      <c r="E77" s="19">
        <v>1524191</v>
      </c>
      <c r="F77" s="19">
        <f>+D77+E77</f>
        <v>2536286.16</v>
      </c>
      <c r="G77" s="19">
        <f>+G76-E77</f>
        <v>88485742</v>
      </c>
      <c r="H77" s="18"/>
      <c r="I77" s="18" t="s">
        <v>22</v>
      </c>
      <c r="J77" s="19">
        <v>409332.53</v>
      </c>
      <c r="K77" s="28">
        <v>253164.56</v>
      </c>
      <c r="L77" s="29">
        <f>+J76+K76</f>
        <v>683510.55</v>
      </c>
      <c r="M77" s="77">
        <f>+M76-K77</f>
        <v>47848100.919999994</v>
      </c>
      <c r="N77" s="47"/>
    </row>
    <row r="78" spans="2:14" x14ac:dyDescent="0.25">
      <c r="B78" s="62"/>
      <c r="C78" s="18" t="s">
        <v>23</v>
      </c>
      <c r="D78" s="18">
        <v>801919.96</v>
      </c>
      <c r="E78" s="19">
        <v>1534211</v>
      </c>
      <c r="F78" s="19">
        <f>+D78+E78</f>
        <v>2336130.96</v>
      </c>
      <c r="G78" s="19">
        <f>+G77-E78</f>
        <v>86951531</v>
      </c>
      <c r="H78" s="18"/>
      <c r="I78" s="18" t="s">
        <v>23</v>
      </c>
      <c r="J78" s="28">
        <v>416753.16</v>
      </c>
      <c r="K78" s="28">
        <v>253164.56</v>
      </c>
      <c r="L78" s="29">
        <f>+J78+K78</f>
        <v>669917.72</v>
      </c>
      <c r="M78" s="29">
        <v>47594936.560000002</v>
      </c>
      <c r="N78" s="47"/>
    </row>
    <row r="79" spans="2:14" s="37" customFormat="1" ht="15.75" x14ac:dyDescent="0.25">
      <c r="B79" s="79"/>
      <c r="C79" s="36" t="s">
        <v>18</v>
      </c>
      <c r="D79" s="80">
        <f>SUM(D76:D78)</f>
        <v>2804911.4699999997</v>
      </c>
      <c r="E79" s="80">
        <f>SUM(E76:E78)</f>
        <v>4572643</v>
      </c>
      <c r="F79" s="81"/>
      <c r="G79" s="81"/>
      <c r="H79" s="81"/>
      <c r="I79" s="81" t="s">
        <v>18</v>
      </c>
      <c r="J79" s="80">
        <f>SUM(J76:J78)</f>
        <v>1256431.68</v>
      </c>
      <c r="K79" s="80">
        <f>SUM(K76:K78)</f>
        <v>759493.67999999993</v>
      </c>
      <c r="L79" s="81"/>
      <c r="M79" s="81"/>
      <c r="N79" s="82"/>
    </row>
    <row r="80" spans="2:14" x14ac:dyDescent="0.25">
      <c r="B80" s="62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7"/>
    </row>
    <row r="81" spans="2:14" ht="15.75" x14ac:dyDescent="0.25">
      <c r="B81" s="62"/>
      <c r="C81" s="83" t="s">
        <v>19</v>
      </c>
      <c r="D81" s="83" t="s">
        <v>24</v>
      </c>
      <c r="E81" s="83" t="s">
        <v>25</v>
      </c>
      <c r="F81" s="83" t="s">
        <v>38</v>
      </c>
      <c r="G81" s="83"/>
      <c r="H81" s="83"/>
      <c r="I81" s="83" t="s">
        <v>15</v>
      </c>
      <c r="J81" s="83" t="s">
        <v>24</v>
      </c>
      <c r="K81" s="83" t="s">
        <v>25</v>
      </c>
      <c r="L81" s="83" t="s">
        <v>38</v>
      </c>
      <c r="M81" s="48"/>
      <c r="N81" s="47"/>
    </row>
    <row r="82" spans="2:14" ht="15.75" x14ac:dyDescent="0.25">
      <c r="B82" s="62"/>
      <c r="C82" s="83" t="s">
        <v>40</v>
      </c>
      <c r="D82" s="84">
        <f>+D79+D73+D58+D39</f>
        <v>21273396.660000004</v>
      </c>
      <c r="E82" s="84">
        <f>+E79+E73+E58+E39</f>
        <v>67120385</v>
      </c>
      <c r="F82" s="84">
        <f>+D82+E82</f>
        <v>88393781.659999996</v>
      </c>
      <c r="G82" s="83"/>
      <c r="H82" s="83"/>
      <c r="I82" s="83" t="s">
        <v>39</v>
      </c>
      <c r="J82" s="84">
        <f>+J79+J73+J58+J39</f>
        <v>12065061.399999999</v>
      </c>
      <c r="K82" s="84">
        <f>+K79+K73+K58+K39</f>
        <v>9873417.8400000017</v>
      </c>
      <c r="L82" s="84">
        <f>+J82+K82</f>
        <v>21938479.240000002</v>
      </c>
      <c r="M82" s="48"/>
      <c r="N82" s="47"/>
    </row>
    <row r="83" spans="2:14" ht="15.75" thickBot="1" x14ac:dyDescent="0.3"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7"/>
    </row>
    <row r="88" spans="2:14" x14ac:dyDescent="0.25">
      <c r="G88" s="23"/>
    </row>
    <row r="89" spans="2:14" x14ac:dyDescent="0.25">
      <c r="G89" s="23"/>
    </row>
    <row r="90" spans="2:14" x14ac:dyDescent="0.25">
      <c r="G90" s="23"/>
    </row>
    <row r="93" spans="2:14" x14ac:dyDescent="0.25">
      <c r="G93" s="31"/>
      <c r="H93" s="23"/>
    </row>
    <row r="94" spans="2:14" x14ac:dyDescent="0.25">
      <c r="G94" s="31"/>
    </row>
    <row r="95" spans="2:14" x14ac:dyDescent="0.25">
      <c r="G95" s="23"/>
    </row>
    <row r="97" spans="7:7" x14ac:dyDescent="0.25">
      <c r="G97" s="23"/>
    </row>
    <row r="99" spans="7:7" x14ac:dyDescent="0.25">
      <c r="G99" s="23"/>
    </row>
  </sheetData>
  <mergeCells count="2">
    <mergeCell ref="B1:N9"/>
    <mergeCell ref="M10:N11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Lety</cp:lastModifiedBy>
  <cp:lastPrinted>2021-10-01T17:23:46Z</cp:lastPrinted>
  <dcterms:created xsi:type="dcterms:W3CDTF">2020-01-20T20:21:29Z</dcterms:created>
  <dcterms:modified xsi:type="dcterms:W3CDTF">2022-02-03T22:27:02Z</dcterms:modified>
</cp:coreProperties>
</file>