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élix\Desktop\PAGINA WEB\CIMTRA\Bloque de Gastos\6. Ejercicios de gasto municipal\6.2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E20" i="1" l="1"/>
  <c r="K45" i="1" l="1"/>
  <c r="K44" i="1"/>
  <c r="E45" i="1"/>
  <c r="J27" i="1"/>
  <c r="I27" i="1"/>
  <c r="D27" i="1"/>
  <c r="C27" i="1"/>
  <c r="E25" i="1"/>
  <c r="K24" i="1"/>
  <c r="E24" i="1"/>
  <c r="K23" i="1"/>
  <c r="E23" i="1"/>
  <c r="K22" i="1"/>
  <c r="E22" i="1"/>
  <c r="K21" i="1"/>
  <c r="E21" i="1"/>
  <c r="K20" i="1"/>
  <c r="K19" i="1"/>
  <c r="E19" i="1"/>
  <c r="K18" i="1"/>
  <c r="E18" i="1"/>
  <c r="K17" i="1"/>
  <c r="E17" i="1"/>
  <c r="K16" i="1"/>
  <c r="E16" i="1"/>
  <c r="L15" i="1"/>
  <c r="L16" i="1" s="1"/>
  <c r="L17" i="1" s="1"/>
  <c r="L18" i="1" s="1"/>
  <c r="L19" i="1" s="1"/>
  <c r="L20" i="1" s="1"/>
  <c r="K15" i="1"/>
  <c r="E15" i="1"/>
  <c r="L21" i="1" l="1"/>
  <c r="L22" i="1" s="1"/>
  <c r="L23" i="1" s="1"/>
  <c r="L24" i="1" s="1"/>
  <c r="L25" i="1" s="1"/>
  <c r="L26" i="1" s="1"/>
  <c r="H9" i="1"/>
  <c r="E44" i="1"/>
  <c r="E43" i="1"/>
  <c r="E42" i="1"/>
  <c r="K43" i="1"/>
  <c r="K42" i="1"/>
  <c r="J67" i="1" l="1"/>
  <c r="I67" i="1"/>
  <c r="D67" i="1"/>
  <c r="C67" i="1"/>
  <c r="E66" i="1"/>
  <c r="F65" i="1"/>
  <c r="F66" i="1" s="1"/>
  <c r="L65" i="1"/>
  <c r="K64" i="1"/>
  <c r="K65" i="1"/>
  <c r="E65" i="1"/>
  <c r="K66" i="1"/>
  <c r="E64" i="1"/>
  <c r="J61" i="1"/>
  <c r="D61" i="1"/>
  <c r="C61" i="1"/>
  <c r="K60" i="1"/>
  <c r="E60" i="1"/>
  <c r="K59" i="1"/>
  <c r="F59" i="1"/>
  <c r="F60" i="1" s="1"/>
  <c r="E59" i="1"/>
  <c r="K58" i="1"/>
  <c r="E58" i="1"/>
  <c r="K57" i="1"/>
  <c r="E57" i="1"/>
  <c r="K56" i="1"/>
  <c r="E56" i="1"/>
  <c r="K55" i="1"/>
  <c r="E55" i="1"/>
  <c r="K54" i="1"/>
  <c r="E54" i="1"/>
  <c r="K53" i="1"/>
  <c r="E53" i="1"/>
  <c r="K52" i="1"/>
  <c r="E52" i="1"/>
  <c r="K51" i="1"/>
  <c r="E51" i="1"/>
  <c r="L50" i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I50" i="1"/>
  <c r="K50" i="1" s="1"/>
  <c r="E50" i="1"/>
  <c r="I49" i="1"/>
  <c r="K49" i="1" s="1"/>
  <c r="F49" i="1"/>
  <c r="F50" i="1" s="1"/>
  <c r="F51" i="1" s="1"/>
  <c r="F52" i="1" s="1"/>
  <c r="F53" i="1" s="1"/>
  <c r="F54" i="1" s="1"/>
  <c r="F55" i="1" s="1"/>
  <c r="F56" i="1" s="1"/>
  <c r="F57" i="1" s="1"/>
  <c r="E49" i="1"/>
  <c r="J46" i="1"/>
  <c r="I46" i="1"/>
  <c r="D46" i="1"/>
  <c r="C46" i="1"/>
  <c r="I61" i="1" l="1"/>
  <c r="K41" i="1"/>
  <c r="K40" i="1" l="1"/>
  <c r="E41" i="1" l="1"/>
  <c r="E40" i="1" l="1"/>
  <c r="K39" i="1" l="1"/>
  <c r="E39" i="1" l="1"/>
  <c r="K38" i="1" l="1"/>
  <c r="E38" i="1" l="1"/>
  <c r="K37" i="1" l="1"/>
  <c r="K36" i="1"/>
  <c r="L34" i="1"/>
  <c r="F34" i="1"/>
  <c r="F35" i="1" s="1"/>
  <c r="E37" i="1"/>
  <c r="F36" i="1" l="1"/>
  <c r="F37" i="1" s="1"/>
  <c r="F38" i="1" s="1"/>
  <c r="F39" i="1" s="1"/>
  <c r="E36" i="1" l="1"/>
  <c r="K35" i="1" l="1"/>
  <c r="K34" i="1"/>
  <c r="E35" i="1" l="1"/>
  <c r="E34" i="1" l="1"/>
  <c r="L35" i="1"/>
  <c r="L36" i="1" s="1"/>
  <c r="L37" i="1" s="1"/>
  <c r="L38" i="1" s="1"/>
  <c r="L39" i="1" s="1"/>
  <c r="L40" i="1" l="1"/>
  <c r="L41" i="1" s="1"/>
  <c r="L42" i="1" s="1"/>
  <c r="L43" i="1" s="1"/>
  <c r="F40" i="1"/>
  <c r="F41" i="1" s="1"/>
  <c r="L44" i="1" l="1"/>
  <c r="L45" i="1" s="1"/>
  <c r="F42" i="1"/>
  <c r="F43" i="1" s="1"/>
  <c r="F44" i="1" s="1"/>
  <c r="F45" i="1" l="1"/>
  <c r="F13" i="1" s="1"/>
  <c r="F15" i="1" l="1"/>
  <c r="F16" i="1" s="1"/>
  <c r="F17" i="1" s="1"/>
  <c r="F18" i="1" s="1"/>
  <c r="F19" i="1" s="1"/>
  <c r="F20" i="1" s="1"/>
  <c r="H8" i="1" s="1"/>
  <c r="F83" i="1" l="1"/>
</calcChain>
</file>

<file path=xl/sharedStrings.xml><?xml version="1.0" encoding="utf-8"?>
<sst xmlns="http://schemas.openxmlformats.org/spreadsheetml/2006/main" count="151" uniqueCount="36">
  <si>
    <t>Nombre del Acreedor</t>
  </si>
  <si>
    <t>Fecha de contratación</t>
  </si>
  <si>
    <t>Monto original</t>
  </si>
  <si>
    <t>Tasa de Interes</t>
  </si>
  <si>
    <t>Fecha de vencimiento</t>
  </si>
  <si>
    <t>Periodicidad de los pagos</t>
  </si>
  <si>
    <t>Saldo Actual</t>
  </si>
  <si>
    <t>Destino del Credito</t>
  </si>
  <si>
    <t>Fecha de autorización del H. Cabildo</t>
  </si>
  <si>
    <t>Garantias</t>
  </si>
  <si>
    <t>BANCA BANSI SA</t>
  </si>
  <si>
    <t>Mensual</t>
  </si>
  <si>
    <t>Reestructuracion de crédito anterior y obra publica productiva</t>
  </si>
  <si>
    <t>40% Participaciones</t>
  </si>
  <si>
    <t>BANOBRAS</t>
  </si>
  <si>
    <t>Compra de Luminarias</t>
  </si>
  <si>
    <t>35.2% Participaciones</t>
  </si>
  <si>
    <t>TOTAL</t>
  </si>
  <si>
    <t>BANSI</t>
  </si>
  <si>
    <t>TASA</t>
  </si>
  <si>
    <t>OCTUBRE</t>
  </si>
  <si>
    <t>NOVIEMBRE</t>
  </si>
  <si>
    <t>DICIEMBRE</t>
  </si>
  <si>
    <t>INTERES</t>
  </si>
  <si>
    <t>AMORTIZACION</t>
  </si>
  <si>
    <t>PAGO</t>
  </si>
  <si>
    <t>SALDO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</si>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</sst>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4"/>
      <color theme="0"/>
      <name val="Calibri Light"/>
      <family val="2"/>
      <scheme val="major"/>
    </font>
    <font>
      <b/>
      <sz val="18"/>
      <color theme="2" tint="-0.89999084444715716"/>
      <name val="Calibri Light"/>
      <family val="2"/>
      <scheme val="major"/>
    </font>
    <font>
      <sz val="11"/>
      <color rgb="FF1F497D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4" fontId="2" fillId="0" borderId="5" xfId="1" applyNumberFormat="1" applyFont="1" applyBorder="1" applyAlignment="1">
      <alignment horizontal="center" vertical="center" wrapText="1"/>
    </xf>
    <xf numFmtId="14" fontId="2" fillId="0" borderId="4" xfId="1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0" xfId="0" applyFont="1"/>
    <xf numFmtId="44" fontId="5" fillId="0" borderId="0" xfId="0" applyNumberFormat="1" applyFont="1"/>
    <xf numFmtId="10" fontId="5" fillId="0" borderId="0" xfId="0" applyNumberFormat="1" applyFont="1" applyAlignment="1">
      <alignment horizontal="center"/>
    </xf>
    <xf numFmtId="44" fontId="4" fillId="0" borderId="0" xfId="0" applyNumberFormat="1" applyFont="1"/>
    <xf numFmtId="0" fontId="2" fillId="0" borderId="0" xfId="0" applyFont="1" applyFill="1"/>
    <xf numFmtId="44" fontId="2" fillId="0" borderId="0" xfId="1" applyFont="1" applyFill="1"/>
    <xf numFmtId="0" fontId="7" fillId="0" borderId="0" xfId="0" applyFont="1" applyFill="1" applyBorder="1"/>
    <xf numFmtId="0" fontId="8" fillId="2" borderId="7" xfId="0" applyFont="1" applyFill="1" applyBorder="1" applyAlignment="1">
      <alignment horizontal="center"/>
    </xf>
    <xf numFmtId="0" fontId="7" fillId="2" borderId="0" xfId="0" applyFont="1" applyFill="1"/>
    <xf numFmtId="0" fontId="7" fillId="2" borderId="7" xfId="0" applyFont="1" applyFill="1" applyBorder="1" applyAlignment="1">
      <alignment horizontal="center"/>
    </xf>
    <xf numFmtId="0" fontId="2" fillId="0" borderId="7" xfId="0" applyFont="1" applyBorder="1"/>
    <xf numFmtId="44" fontId="2" fillId="0" borderId="7" xfId="1" applyFont="1" applyBorder="1"/>
    <xf numFmtId="44" fontId="2" fillId="0" borderId="7" xfId="0" applyNumberFormat="1" applyFont="1" applyBorder="1"/>
    <xf numFmtId="0" fontId="9" fillId="0" borderId="7" xfId="0" applyFont="1" applyBorder="1"/>
    <xf numFmtId="44" fontId="2" fillId="0" borderId="7" xfId="1" applyFont="1" applyFill="1" applyBorder="1"/>
    <xf numFmtId="164" fontId="2" fillId="0" borderId="7" xfId="0" applyNumberFormat="1" applyFont="1" applyBorder="1"/>
    <xf numFmtId="44" fontId="2" fillId="0" borderId="7" xfId="0" applyNumberFormat="1" applyFont="1" applyFill="1" applyBorder="1"/>
    <xf numFmtId="0" fontId="2" fillId="0" borderId="7" xfId="0" applyFont="1" applyFill="1" applyBorder="1"/>
    <xf numFmtId="44" fontId="2" fillId="0" borderId="9" xfId="1" applyFont="1" applyFill="1" applyBorder="1"/>
    <xf numFmtId="0" fontId="5" fillId="3" borderId="9" xfId="0" applyFont="1" applyFill="1" applyBorder="1"/>
    <xf numFmtId="44" fontId="5" fillId="3" borderId="0" xfId="0" applyNumberFormat="1" applyFont="1" applyFill="1"/>
    <xf numFmtId="44" fontId="5" fillId="3" borderId="0" xfId="1" applyFont="1" applyFill="1"/>
    <xf numFmtId="0" fontId="5" fillId="3" borderId="0" xfId="0" applyFont="1" applyFill="1"/>
    <xf numFmtId="0" fontId="6" fillId="0" borderId="0" xfId="0" applyFont="1"/>
    <xf numFmtId="44" fontId="2" fillId="0" borderId="8" xfId="1" applyFont="1" applyBorder="1"/>
    <xf numFmtId="0" fontId="2" fillId="0" borderId="8" xfId="0" applyFont="1" applyBorder="1"/>
    <xf numFmtId="44" fontId="2" fillId="0" borderId="0" xfId="0" applyNumberFormat="1" applyFont="1"/>
    <xf numFmtId="44" fontId="10" fillId="3" borderId="0" xfId="0" applyNumberFormat="1" applyFont="1" applyFill="1"/>
    <xf numFmtId="0" fontId="10" fillId="3" borderId="0" xfId="0" applyFont="1" applyFill="1"/>
    <xf numFmtId="0" fontId="11" fillId="3" borderId="0" xfId="0" applyFont="1" applyFill="1"/>
    <xf numFmtId="44" fontId="2" fillId="0" borderId="0" xfId="1" applyFont="1"/>
    <xf numFmtId="0" fontId="5" fillId="4" borderId="9" xfId="0" applyFont="1" applyFill="1" applyBorder="1"/>
    <xf numFmtId="44" fontId="5" fillId="4" borderId="0" xfId="0" applyNumberFormat="1" applyFont="1" applyFill="1"/>
    <xf numFmtId="0" fontId="5" fillId="4" borderId="0" xfId="0" applyFont="1" applyFill="1"/>
    <xf numFmtId="0" fontId="6" fillId="5" borderId="0" xfId="0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114300</xdr:rowOff>
    </xdr:from>
    <xdr:to>
      <xdr:col>1</xdr:col>
      <xdr:colOff>1190625</xdr:colOff>
      <xdr:row>5</xdr:row>
      <xdr:rowOff>9525</xdr:rowOff>
    </xdr:to>
    <xdr:pic>
      <xdr:nvPicPr>
        <xdr:cNvPr id="3" name="Imagen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14300"/>
          <a:ext cx="8477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5"/>
  <sheetViews>
    <sheetView tabSelected="1" topLeftCell="B1" workbookViewId="0">
      <selection activeCell="I12" sqref="I12"/>
    </sheetView>
  </sheetViews>
  <sheetFormatPr baseColWidth="10" defaultRowHeight="15" x14ac:dyDescent="0.25"/>
  <cols>
    <col min="1" max="1" width="14.5703125" style="1" hidden="1" customWidth="1"/>
    <col min="2" max="2" width="27.7109375" style="1" customWidth="1"/>
    <col min="3" max="3" width="18.140625" style="1" bestFit="1" customWidth="1"/>
    <col min="4" max="4" width="19.85546875" style="1" bestFit="1" customWidth="1"/>
    <col min="5" max="5" width="17" style="1" bestFit="1" customWidth="1"/>
    <col min="6" max="6" width="18" style="1" bestFit="1" customWidth="1"/>
    <col min="7" max="7" width="16.28515625" style="1" customWidth="1"/>
    <col min="8" max="8" width="18.140625" style="1" bestFit="1" customWidth="1"/>
    <col min="9" max="9" width="26.140625" style="1" customWidth="1"/>
    <col min="10" max="10" width="19.5703125" style="1" bestFit="1" customWidth="1"/>
    <col min="11" max="11" width="20.42578125" style="1" bestFit="1" customWidth="1"/>
    <col min="12" max="13" width="16.85546875" style="1" bestFit="1" customWidth="1"/>
    <col min="14" max="16384" width="11.42578125" style="1"/>
  </cols>
  <sheetData>
    <row r="2" spans="1:13" x14ac:dyDescent="0.25">
      <c r="B2"/>
    </row>
    <row r="6" spans="1:13" ht="15.75" thickBot="1" x14ac:dyDescent="0.3"/>
    <row r="7" spans="1:13" ht="45" x14ac:dyDescent="0.25"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4" t="s">
        <v>9</v>
      </c>
      <c r="L7" s="5"/>
    </row>
    <row r="8" spans="1:13" ht="45.75" thickBot="1" x14ac:dyDescent="0.3">
      <c r="A8" s="6">
        <v>91524174</v>
      </c>
      <c r="B8" s="7" t="s">
        <v>10</v>
      </c>
      <c r="C8" s="8">
        <v>41304</v>
      </c>
      <c r="D8" s="9">
        <v>158000000</v>
      </c>
      <c r="E8" s="10">
        <v>12.237399999999999</v>
      </c>
      <c r="F8" s="11">
        <v>44906</v>
      </c>
      <c r="G8" s="6" t="s">
        <v>11</v>
      </c>
      <c r="H8" s="6">
        <f>+F20</f>
        <v>35892251</v>
      </c>
      <c r="I8" s="6" t="s">
        <v>12</v>
      </c>
      <c r="J8" s="12">
        <v>41213</v>
      </c>
      <c r="K8" s="13" t="s">
        <v>13</v>
      </c>
    </row>
    <row r="9" spans="1:13" ht="15.75" thickBot="1" x14ac:dyDescent="0.3">
      <c r="A9" s="6">
        <v>48354430.23999989</v>
      </c>
      <c r="B9" s="7" t="s">
        <v>14</v>
      </c>
      <c r="C9" s="8">
        <v>41759</v>
      </c>
      <c r="D9" s="9">
        <v>60000000</v>
      </c>
      <c r="E9" s="10">
        <v>10.773899999999999</v>
      </c>
      <c r="F9" s="11">
        <v>49094</v>
      </c>
      <c r="G9" s="6" t="s">
        <v>11</v>
      </c>
      <c r="H9" s="6">
        <f>+L20</f>
        <v>39999999.759999961</v>
      </c>
      <c r="I9" s="6" t="s">
        <v>15</v>
      </c>
      <c r="J9" s="12"/>
      <c r="K9" s="14" t="s">
        <v>16</v>
      </c>
    </row>
    <row r="10" spans="1:13" s="15" customFormat="1" ht="15.75" x14ac:dyDescent="0.25">
      <c r="D10" s="16"/>
      <c r="H10" s="16"/>
      <c r="K10" s="17"/>
    </row>
    <row r="11" spans="1:13" s="15" customFormat="1" ht="15.75" x14ac:dyDescent="0.25">
      <c r="D11" s="16"/>
      <c r="E11" s="18"/>
      <c r="H11" s="16"/>
      <c r="K11" s="17"/>
    </row>
    <row r="12" spans="1:13" s="15" customFormat="1" ht="15.75" x14ac:dyDescent="0.25">
      <c r="D12" s="16"/>
      <c r="H12" s="16"/>
      <c r="K12" s="17"/>
    </row>
    <row r="13" spans="1:13" ht="21" x14ac:dyDescent="0.35">
      <c r="B13" s="49" t="s">
        <v>18</v>
      </c>
      <c r="C13" s="19"/>
      <c r="D13" s="19"/>
      <c r="E13" s="19"/>
      <c r="F13" s="20">
        <f>+F45</f>
        <v>46930679</v>
      </c>
      <c r="G13" s="21" t="s">
        <v>19</v>
      </c>
      <c r="H13" s="49" t="s">
        <v>14</v>
      </c>
      <c r="I13" s="19"/>
      <c r="J13" s="19"/>
      <c r="K13" s="19"/>
      <c r="L13" s="20">
        <v>41518987.119999975</v>
      </c>
      <c r="M13" s="19"/>
    </row>
    <row r="14" spans="1:13" ht="23.25" x14ac:dyDescent="0.35">
      <c r="B14" s="22">
        <v>2021</v>
      </c>
      <c r="C14" s="23" t="s">
        <v>23</v>
      </c>
      <c r="D14" s="23" t="s">
        <v>24</v>
      </c>
      <c r="E14" s="23" t="s">
        <v>25</v>
      </c>
      <c r="F14" s="23" t="s">
        <v>26</v>
      </c>
      <c r="G14" s="24" t="s">
        <v>19</v>
      </c>
      <c r="H14" s="24">
        <v>2020</v>
      </c>
      <c r="I14" s="24" t="s">
        <v>23</v>
      </c>
      <c r="J14" s="24" t="s">
        <v>24</v>
      </c>
      <c r="K14" s="23" t="s">
        <v>25</v>
      </c>
      <c r="L14" s="24" t="s">
        <v>26</v>
      </c>
      <c r="M14" s="24" t="s">
        <v>19</v>
      </c>
    </row>
    <row r="15" spans="1:13" x14ac:dyDescent="0.25">
      <c r="B15" s="25" t="s">
        <v>27</v>
      </c>
      <c r="C15" s="26">
        <v>343468.19</v>
      </c>
      <c r="D15" s="26">
        <v>1809319</v>
      </c>
      <c r="E15" s="27">
        <f t="shared" ref="E15:E25" si="0">+C15+D15</f>
        <v>2152787.19</v>
      </c>
      <c r="F15" s="26">
        <f>+F13-D15</f>
        <v>45121360</v>
      </c>
      <c r="G15" s="28">
        <v>11.3348</v>
      </c>
      <c r="H15" s="25" t="s">
        <v>27</v>
      </c>
      <c r="I15" s="26">
        <v>222854.35</v>
      </c>
      <c r="J15" s="29">
        <v>253164.56</v>
      </c>
      <c r="K15" s="27">
        <f>SUM(I15:J15)</f>
        <v>476018.91000000003</v>
      </c>
      <c r="L15" s="27">
        <f>+L13-J15</f>
        <v>41265822.559999973</v>
      </c>
      <c r="M15" s="25"/>
    </row>
    <row r="16" spans="1:13" x14ac:dyDescent="0.25">
      <c r="B16" s="25" t="s">
        <v>28</v>
      </c>
      <c r="C16" s="26">
        <v>308052.17</v>
      </c>
      <c r="D16" s="26">
        <v>1821371</v>
      </c>
      <c r="E16" s="27">
        <f t="shared" si="0"/>
        <v>2129423.17</v>
      </c>
      <c r="F16" s="26">
        <f>+F15-D16</f>
        <v>43299989</v>
      </c>
      <c r="G16" s="25">
        <v>11.2509</v>
      </c>
      <c r="H16" s="25" t="s">
        <v>28</v>
      </c>
      <c r="I16" s="26">
        <v>194461.06</v>
      </c>
      <c r="J16" s="29">
        <v>253164.56</v>
      </c>
      <c r="K16" s="27">
        <f>SUM(I16:J16)</f>
        <v>447625.62</v>
      </c>
      <c r="L16" s="27">
        <f t="shared" ref="L16:L21" si="1">+L15-J16</f>
        <v>41012657.99999997</v>
      </c>
      <c r="M16" s="25"/>
    </row>
    <row r="17" spans="2:13" x14ac:dyDescent="0.25">
      <c r="B17" s="25" t="s">
        <v>29</v>
      </c>
      <c r="C17" s="26">
        <v>270583.2</v>
      </c>
      <c r="D17" s="26">
        <v>1833510</v>
      </c>
      <c r="E17" s="27">
        <f t="shared" si="0"/>
        <v>2104093.2000000002</v>
      </c>
      <c r="F17" s="26">
        <f>+F16-D17</f>
        <v>41466479</v>
      </c>
      <c r="G17" s="25">
        <v>11.0205</v>
      </c>
      <c r="H17" s="25" t="s">
        <v>29</v>
      </c>
      <c r="I17" s="26">
        <v>220735.3</v>
      </c>
      <c r="J17" s="29">
        <v>253164.56</v>
      </c>
      <c r="K17" s="27">
        <f>+I17+J17</f>
        <v>473899.86</v>
      </c>
      <c r="L17" s="27">
        <f t="shared" si="1"/>
        <v>40759493.439999968</v>
      </c>
      <c r="M17" s="25"/>
    </row>
    <row r="18" spans="2:13" x14ac:dyDescent="0.25">
      <c r="B18" s="25" t="s">
        <v>30</v>
      </c>
      <c r="C18" s="26">
        <v>305411</v>
      </c>
      <c r="D18" s="26">
        <v>1845735</v>
      </c>
      <c r="E18" s="27">
        <f t="shared" si="0"/>
        <v>2151146</v>
      </c>
      <c r="F18" s="26">
        <f>+F17-D18</f>
        <v>39620744</v>
      </c>
      <c r="G18" s="25"/>
      <c r="H18" s="25" t="s">
        <v>30</v>
      </c>
      <c r="I18" s="26">
        <v>198749.93</v>
      </c>
      <c r="J18" s="29">
        <v>253164.56</v>
      </c>
      <c r="K18" s="27">
        <f>+I18+J18</f>
        <v>451914.49</v>
      </c>
      <c r="L18" s="27">
        <f t="shared" si="1"/>
        <v>40506328.879999965</v>
      </c>
      <c r="M18" s="25"/>
    </row>
    <row r="19" spans="2:13" x14ac:dyDescent="0.25">
      <c r="B19" s="25" t="s">
        <v>31</v>
      </c>
      <c r="C19" s="26">
        <v>247573.76000000001</v>
      </c>
      <c r="D19" s="26">
        <v>1858047</v>
      </c>
      <c r="E19" s="26">
        <f t="shared" si="0"/>
        <v>2105620.7599999998</v>
      </c>
      <c r="F19" s="26">
        <f>+F18-D19</f>
        <v>37762697</v>
      </c>
      <c r="G19" s="25">
        <v>10.0625</v>
      </c>
      <c r="H19" s="25" t="s">
        <v>31</v>
      </c>
      <c r="I19" s="26">
        <v>211146.3</v>
      </c>
      <c r="J19" s="29">
        <v>253164.56</v>
      </c>
      <c r="K19" s="27">
        <f t="shared" ref="K19:K24" si="2">+J19+I19</f>
        <v>464310.86</v>
      </c>
      <c r="L19" s="27">
        <f t="shared" si="1"/>
        <v>40253164.319999963</v>
      </c>
      <c r="M19" s="25"/>
    </row>
    <row r="20" spans="2:13" x14ac:dyDescent="0.25">
      <c r="B20" s="25" t="s">
        <v>32</v>
      </c>
      <c r="C20" s="26">
        <v>261219.67</v>
      </c>
      <c r="D20" s="26">
        <v>1870446</v>
      </c>
      <c r="E20" s="26">
        <f>+C20+D20</f>
        <v>2131665.67</v>
      </c>
      <c r="F20" s="26">
        <f>+F19-D20</f>
        <v>35892251</v>
      </c>
      <c r="G20" s="25"/>
      <c r="H20" s="25" t="s">
        <v>32</v>
      </c>
      <c r="I20" s="26">
        <v>209859.66</v>
      </c>
      <c r="J20" s="29">
        <v>253164.56</v>
      </c>
      <c r="K20" s="27">
        <f t="shared" si="2"/>
        <v>463024.22</v>
      </c>
      <c r="L20" s="27">
        <f t="shared" si="1"/>
        <v>39999999.759999961</v>
      </c>
      <c r="M20" s="25"/>
    </row>
    <row r="21" spans="2:13" x14ac:dyDescent="0.25">
      <c r="B21" s="25" t="s">
        <v>33</v>
      </c>
      <c r="C21" s="26"/>
      <c r="D21" s="26"/>
      <c r="E21" s="26">
        <f t="shared" si="0"/>
        <v>0</v>
      </c>
      <c r="F21" s="26"/>
      <c r="G21" s="30"/>
      <c r="H21" s="25" t="s">
        <v>33</v>
      </c>
      <c r="I21" s="29"/>
      <c r="J21" s="29"/>
      <c r="K21" s="31">
        <f t="shared" si="2"/>
        <v>0</v>
      </c>
      <c r="L21" s="27">
        <f t="shared" si="1"/>
        <v>39999999.759999961</v>
      </c>
      <c r="M21" s="25"/>
    </row>
    <row r="22" spans="2:13" x14ac:dyDescent="0.25">
      <c r="B22" s="32" t="s">
        <v>34</v>
      </c>
      <c r="C22" s="29"/>
      <c r="D22" s="29"/>
      <c r="E22" s="29">
        <f t="shared" si="0"/>
        <v>0</v>
      </c>
      <c r="F22" s="29"/>
      <c r="G22" s="32"/>
      <c r="H22" s="32" t="s">
        <v>34</v>
      </c>
      <c r="I22" s="33"/>
      <c r="J22" s="29"/>
      <c r="K22" s="31">
        <f t="shared" si="2"/>
        <v>0</v>
      </c>
      <c r="L22" s="29">
        <f>+L21-J22</f>
        <v>39999999.759999961</v>
      </c>
      <c r="M22" s="32"/>
    </row>
    <row r="23" spans="2:13" x14ac:dyDescent="0.25">
      <c r="B23" s="32" t="s">
        <v>35</v>
      </c>
      <c r="C23" s="29"/>
      <c r="D23" s="29"/>
      <c r="E23" s="29">
        <f t="shared" si="0"/>
        <v>0</v>
      </c>
      <c r="F23" s="29"/>
      <c r="G23" s="32"/>
      <c r="H23" s="32" t="s">
        <v>35</v>
      </c>
      <c r="I23" s="33"/>
      <c r="J23" s="29"/>
      <c r="K23" s="31">
        <f t="shared" si="2"/>
        <v>0</v>
      </c>
      <c r="L23" s="31">
        <f>+L22-J23</f>
        <v>39999999.759999961</v>
      </c>
      <c r="M23" s="32"/>
    </row>
    <row r="24" spans="2:13" x14ac:dyDescent="0.25">
      <c r="B24" s="32" t="s">
        <v>20</v>
      </c>
      <c r="C24" s="29"/>
      <c r="D24" s="29"/>
      <c r="E24" s="29">
        <f t="shared" si="0"/>
        <v>0</v>
      </c>
      <c r="F24" s="29"/>
      <c r="G24" s="32"/>
      <c r="H24" s="32" t="s">
        <v>20</v>
      </c>
      <c r="I24" s="33"/>
      <c r="J24" s="29"/>
      <c r="K24" s="31">
        <f t="shared" si="2"/>
        <v>0</v>
      </c>
      <c r="L24" s="31">
        <f t="shared" ref="L24" si="3">+L23-J24</f>
        <v>39999999.759999961</v>
      </c>
      <c r="M24" s="32"/>
    </row>
    <row r="25" spans="2:13" x14ac:dyDescent="0.25">
      <c r="B25" s="25" t="s">
        <v>21</v>
      </c>
      <c r="C25" s="26"/>
      <c r="D25" s="26"/>
      <c r="E25" s="26">
        <f t="shared" si="0"/>
        <v>0</v>
      </c>
      <c r="F25" s="26"/>
      <c r="G25" s="25"/>
      <c r="H25" s="25" t="s">
        <v>21</v>
      </c>
      <c r="I25" s="33"/>
      <c r="J25" s="29"/>
      <c r="K25" s="31"/>
      <c r="L25" s="31">
        <f>+L24-J25</f>
        <v>39999999.759999961</v>
      </c>
      <c r="M25" s="25"/>
    </row>
    <row r="26" spans="2:13" x14ac:dyDescent="0.25">
      <c r="B26" s="25" t="s">
        <v>22</v>
      </c>
      <c r="C26" s="26"/>
      <c r="D26" s="26"/>
      <c r="E26" s="26"/>
      <c r="F26" s="26"/>
      <c r="G26" s="25"/>
      <c r="H26" s="25" t="s">
        <v>22</v>
      </c>
      <c r="I26" s="29"/>
      <c r="J26" s="32"/>
      <c r="K26" s="31"/>
      <c r="L26" s="31">
        <f>+L25-J26</f>
        <v>39999999.759999961</v>
      </c>
      <c r="M26" s="25"/>
    </row>
    <row r="27" spans="2:13" ht="15.75" x14ac:dyDescent="0.25">
      <c r="B27" s="34" t="s">
        <v>17</v>
      </c>
      <c r="C27" s="35">
        <f>SUM(C15:C26)</f>
        <v>1736307.99</v>
      </c>
      <c r="D27" s="35">
        <f>SUM(D15:D26)</f>
        <v>11038428</v>
      </c>
      <c r="E27" s="36"/>
      <c r="F27" s="36"/>
      <c r="G27" s="37"/>
      <c r="H27" s="37"/>
      <c r="I27" s="35">
        <f>SUM(I15:I26)</f>
        <v>1257806.5999999999</v>
      </c>
      <c r="J27" s="35">
        <f>SUM(J15:J26)</f>
        <v>1518987.36</v>
      </c>
      <c r="K27" s="37"/>
      <c r="L27" s="37"/>
      <c r="M27" s="37"/>
    </row>
    <row r="28" spans="2:13" ht="21" x14ac:dyDescent="0.35">
      <c r="B28" s="38"/>
      <c r="H28" s="38"/>
    </row>
    <row r="29" spans="2:13" s="19" customFormat="1" ht="21" x14ac:dyDescent="0.35">
      <c r="B29" s="49" t="s">
        <v>18</v>
      </c>
      <c r="F29" s="20">
        <v>67732853</v>
      </c>
      <c r="G29" s="21" t="s">
        <v>19</v>
      </c>
      <c r="H29" s="49" t="s">
        <v>14</v>
      </c>
      <c r="L29" s="20">
        <v>44556961.840000004</v>
      </c>
    </row>
    <row r="30" spans="2:13" hidden="1" x14ac:dyDescent="0.25">
      <c r="B30" s="25" t="s">
        <v>20</v>
      </c>
      <c r="C30" s="25"/>
      <c r="D30" s="25"/>
      <c r="F30" s="25"/>
      <c r="H30" s="25" t="s">
        <v>20</v>
      </c>
      <c r="I30" s="25"/>
      <c r="J30" s="25"/>
      <c r="K30" s="25"/>
      <c r="L30" s="25"/>
    </row>
    <row r="31" spans="2:13" hidden="1" x14ac:dyDescent="0.25">
      <c r="B31" s="25" t="s">
        <v>21</v>
      </c>
      <c r="C31" s="26"/>
      <c r="D31" s="26"/>
      <c r="F31" s="26">
        <v>88485742</v>
      </c>
      <c r="H31" s="25" t="s">
        <v>21</v>
      </c>
      <c r="I31" s="26"/>
      <c r="J31" s="26"/>
      <c r="K31" s="25"/>
      <c r="L31" s="26">
        <v>88485742</v>
      </c>
    </row>
    <row r="32" spans="2:13" hidden="1" x14ac:dyDescent="0.25">
      <c r="B32" s="25" t="s">
        <v>22</v>
      </c>
      <c r="C32" s="39"/>
      <c r="D32" s="39"/>
      <c r="F32" s="39">
        <v>86951531</v>
      </c>
      <c r="H32" s="40" t="s">
        <v>22</v>
      </c>
      <c r="I32" s="39"/>
      <c r="J32" s="39"/>
      <c r="K32" s="40"/>
      <c r="L32" s="39">
        <v>86951531</v>
      </c>
    </row>
    <row r="33" spans="2:14" ht="23.25" x14ac:dyDescent="0.35">
      <c r="B33" s="22">
        <v>2020</v>
      </c>
      <c r="C33" s="23" t="s">
        <v>23</v>
      </c>
      <c r="D33" s="23" t="s">
        <v>24</v>
      </c>
      <c r="E33" s="23" t="s">
        <v>25</v>
      </c>
      <c r="F33" s="23" t="s">
        <v>26</v>
      </c>
      <c r="G33" s="24" t="s">
        <v>19</v>
      </c>
      <c r="H33" s="24">
        <v>2020</v>
      </c>
      <c r="I33" s="24" t="s">
        <v>23</v>
      </c>
      <c r="J33" s="24" t="s">
        <v>24</v>
      </c>
      <c r="K33" s="23" t="s">
        <v>25</v>
      </c>
      <c r="L33" s="24" t="s">
        <v>26</v>
      </c>
      <c r="M33" s="24" t="s">
        <v>19</v>
      </c>
      <c r="N33" s="41"/>
    </row>
    <row r="34" spans="2:14" x14ac:dyDescent="0.25">
      <c r="B34" s="25" t="s">
        <v>27</v>
      </c>
      <c r="C34" s="26">
        <v>661108.19999999995</v>
      </c>
      <c r="D34" s="26">
        <v>1671170</v>
      </c>
      <c r="E34" s="27">
        <f t="shared" ref="E34:E45" si="4">+C34+D34</f>
        <v>2332278.2000000002</v>
      </c>
      <c r="F34" s="26">
        <f>+F29-D34</f>
        <v>66061683</v>
      </c>
      <c r="G34" s="28">
        <v>11.3348</v>
      </c>
      <c r="H34" s="25" t="s">
        <v>27</v>
      </c>
      <c r="I34" s="26">
        <v>372991.28</v>
      </c>
      <c r="J34" s="26">
        <v>253164.56</v>
      </c>
      <c r="K34" s="27">
        <f>SUM(I34:J34)</f>
        <v>626155.84000000008</v>
      </c>
      <c r="L34" s="27">
        <f>+L29-J34</f>
        <v>44303797.280000001</v>
      </c>
      <c r="M34" s="25"/>
    </row>
    <row r="35" spans="2:14" x14ac:dyDescent="0.25">
      <c r="B35" s="25" t="s">
        <v>28</v>
      </c>
      <c r="C35" s="26">
        <v>640025.56999999995</v>
      </c>
      <c r="D35" s="26">
        <v>1682239</v>
      </c>
      <c r="E35" s="27">
        <f t="shared" si="4"/>
        <v>2322264.5699999998</v>
      </c>
      <c r="F35" s="26">
        <f>+F34-D35</f>
        <v>64379444</v>
      </c>
      <c r="G35" s="25">
        <v>11.2509</v>
      </c>
      <c r="H35" s="25" t="s">
        <v>28</v>
      </c>
      <c r="I35" s="26">
        <v>334496.74</v>
      </c>
      <c r="J35" s="26">
        <v>253164.56</v>
      </c>
      <c r="K35" s="27">
        <f>SUM(I35:J35)</f>
        <v>587661.30000000005</v>
      </c>
      <c r="L35" s="27">
        <f t="shared" ref="L35:L40" si="5">+L34-J35</f>
        <v>44050632.719999999</v>
      </c>
      <c r="M35" s="25"/>
    </row>
    <row r="36" spans="2:14" x14ac:dyDescent="0.25">
      <c r="B36" s="25" t="s">
        <v>29</v>
      </c>
      <c r="C36" s="26">
        <v>571535.49</v>
      </c>
      <c r="D36" s="26">
        <v>1693386</v>
      </c>
      <c r="E36" s="27">
        <f t="shared" si="4"/>
        <v>2264921.4900000002</v>
      </c>
      <c r="F36" s="26">
        <f>+F35-D36</f>
        <v>62686058</v>
      </c>
      <c r="G36" s="25">
        <v>11.0205</v>
      </c>
      <c r="H36" s="25" t="s">
        <v>29</v>
      </c>
      <c r="I36" s="26">
        <v>324796.32</v>
      </c>
      <c r="J36" s="26">
        <v>253164.56</v>
      </c>
      <c r="K36" s="27">
        <f>+I36+J36</f>
        <v>577960.88</v>
      </c>
      <c r="L36" s="27">
        <f t="shared" si="5"/>
        <v>43797468.159999996</v>
      </c>
      <c r="M36" s="25"/>
    </row>
    <row r="37" spans="2:14" x14ac:dyDescent="0.25">
      <c r="B37" s="25" t="s">
        <v>30</v>
      </c>
      <c r="C37" s="26">
        <v>570560.67000000004</v>
      </c>
      <c r="D37" s="26">
        <v>1704611</v>
      </c>
      <c r="E37" s="27">
        <f t="shared" si="4"/>
        <v>2275171.67</v>
      </c>
      <c r="F37" s="26">
        <f>+F36-D37</f>
        <v>60981447</v>
      </c>
      <c r="G37" s="25"/>
      <c r="H37" s="25" t="s">
        <v>30</v>
      </c>
      <c r="I37" s="26">
        <v>346273.73</v>
      </c>
      <c r="J37" s="26">
        <v>253164.56</v>
      </c>
      <c r="K37" s="27">
        <f>+I37+J37</f>
        <v>599438.29</v>
      </c>
      <c r="L37" s="27">
        <f t="shared" si="5"/>
        <v>43544303.599999994</v>
      </c>
      <c r="M37" s="25"/>
    </row>
    <row r="38" spans="2:14" x14ac:dyDescent="0.25">
      <c r="B38" s="25" t="s">
        <v>31</v>
      </c>
      <c r="C38" s="26">
        <v>528400.85</v>
      </c>
      <c r="D38" s="26">
        <v>1715919</v>
      </c>
      <c r="E38" s="26">
        <f t="shared" si="4"/>
        <v>2244319.85</v>
      </c>
      <c r="F38" s="26">
        <f>+F37-D38</f>
        <v>59265528</v>
      </c>
      <c r="G38" s="25">
        <v>10.0625</v>
      </c>
      <c r="H38" s="25" t="s">
        <v>31</v>
      </c>
      <c r="I38" s="26">
        <v>282362.12</v>
      </c>
      <c r="J38" s="26">
        <v>253164.56</v>
      </c>
      <c r="K38" s="27">
        <f t="shared" ref="K38:K45" si="6">+J38+I38</f>
        <v>535526.67999999993</v>
      </c>
      <c r="L38" s="27">
        <f t="shared" si="5"/>
        <v>43291139.039999992</v>
      </c>
      <c r="M38" s="25"/>
    </row>
    <row r="39" spans="2:14" x14ac:dyDescent="0.25">
      <c r="B39" s="25" t="s">
        <v>32</v>
      </c>
      <c r="C39" s="26">
        <v>468232.56</v>
      </c>
      <c r="D39" s="26">
        <v>1727305</v>
      </c>
      <c r="E39" s="26">
        <f t="shared" si="4"/>
        <v>2195537.56</v>
      </c>
      <c r="F39" s="26">
        <f>+F38-D39</f>
        <v>57538223</v>
      </c>
      <c r="G39" s="25"/>
      <c r="H39" s="25" t="s">
        <v>32</v>
      </c>
      <c r="I39" s="26">
        <v>285408.71999999997</v>
      </c>
      <c r="J39" s="26">
        <v>253164.56</v>
      </c>
      <c r="K39" s="27">
        <f t="shared" si="6"/>
        <v>538573.28</v>
      </c>
      <c r="L39" s="27">
        <f t="shared" si="5"/>
        <v>43037974.479999989</v>
      </c>
      <c r="M39" s="25"/>
    </row>
    <row r="40" spans="2:14" x14ac:dyDescent="0.25">
      <c r="B40" s="25" t="s">
        <v>33</v>
      </c>
      <c r="C40" s="26">
        <v>439290.11</v>
      </c>
      <c r="D40" s="26">
        <v>1738773</v>
      </c>
      <c r="E40" s="26">
        <f t="shared" si="4"/>
        <v>2178063.11</v>
      </c>
      <c r="F40" s="26">
        <f t="shared" ref="F40" si="7">+F39-D40</f>
        <v>55799450</v>
      </c>
      <c r="G40" s="30"/>
      <c r="H40" s="25" t="s">
        <v>33</v>
      </c>
      <c r="I40" s="29">
        <v>241861.94</v>
      </c>
      <c r="J40" s="29">
        <v>253164.56</v>
      </c>
      <c r="K40" s="31">
        <f t="shared" si="6"/>
        <v>495026.5</v>
      </c>
      <c r="L40" s="27">
        <f t="shared" si="5"/>
        <v>42784809.919999987</v>
      </c>
      <c r="M40" s="25"/>
    </row>
    <row r="41" spans="2:14" s="19" customFormat="1" x14ac:dyDescent="0.25">
      <c r="B41" s="32" t="s">
        <v>34</v>
      </c>
      <c r="C41" s="29">
        <v>429544.45</v>
      </c>
      <c r="D41" s="29">
        <v>1750323</v>
      </c>
      <c r="E41" s="29">
        <f t="shared" si="4"/>
        <v>2179867.4500000002</v>
      </c>
      <c r="F41" s="29">
        <f>+F40-D41</f>
        <v>54049127</v>
      </c>
      <c r="G41" s="32"/>
      <c r="H41" s="32" t="s">
        <v>34</v>
      </c>
      <c r="I41" s="33">
        <v>241520.08</v>
      </c>
      <c r="J41" s="29">
        <v>253164.56</v>
      </c>
      <c r="K41" s="31">
        <f t="shared" si="6"/>
        <v>494684.64</v>
      </c>
      <c r="L41" s="29">
        <f>+L40-J41</f>
        <v>42531645.359999985</v>
      </c>
      <c r="M41" s="32"/>
    </row>
    <row r="42" spans="2:14" s="19" customFormat="1" x14ac:dyDescent="0.25">
      <c r="B42" s="32" t="s">
        <v>35</v>
      </c>
      <c r="C42" s="29">
        <v>396491.32</v>
      </c>
      <c r="D42" s="29">
        <v>1761956</v>
      </c>
      <c r="E42" s="29">
        <f t="shared" si="4"/>
        <v>2158447.3199999998</v>
      </c>
      <c r="F42" s="29">
        <f>+F41-D42</f>
        <v>52287171</v>
      </c>
      <c r="G42" s="32"/>
      <c r="H42" s="32" t="s">
        <v>35</v>
      </c>
      <c r="I42" s="33">
        <v>238091.6</v>
      </c>
      <c r="J42" s="29">
        <v>253164.56</v>
      </c>
      <c r="K42" s="31">
        <f t="shared" si="6"/>
        <v>491256.16000000003</v>
      </c>
      <c r="L42" s="31">
        <f>+L41-J42</f>
        <v>42278480.799999982</v>
      </c>
      <c r="M42" s="32"/>
    </row>
    <row r="43" spans="2:14" s="19" customFormat="1" x14ac:dyDescent="0.25">
      <c r="B43" s="32" t="s">
        <v>20</v>
      </c>
      <c r="C43" s="29">
        <v>388485.98</v>
      </c>
      <c r="D43" s="29">
        <v>1773671</v>
      </c>
      <c r="E43" s="29">
        <f t="shared" si="4"/>
        <v>2162156.98</v>
      </c>
      <c r="F43" s="29">
        <f t="shared" ref="F43:F45" si="8">+F42-D43</f>
        <v>50513500</v>
      </c>
      <c r="G43" s="32"/>
      <c r="H43" s="32" t="s">
        <v>20</v>
      </c>
      <c r="I43" s="33">
        <v>221708.05</v>
      </c>
      <c r="J43" s="29">
        <v>253164.56</v>
      </c>
      <c r="K43" s="31">
        <f t="shared" si="6"/>
        <v>474872.61</v>
      </c>
      <c r="L43" s="31">
        <f t="shared" ref="L43" si="9">+L42-J43</f>
        <v>42025316.23999998</v>
      </c>
      <c r="M43" s="32"/>
    </row>
    <row r="44" spans="2:14" x14ac:dyDescent="0.25">
      <c r="B44" s="25" t="s">
        <v>21</v>
      </c>
      <c r="C44" s="26">
        <v>336187.7</v>
      </c>
      <c r="D44" s="26">
        <v>1785469</v>
      </c>
      <c r="E44" s="26">
        <f t="shared" si="4"/>
        <v>2121656.7000000002</v>
      </c>
      <c r="F44" s="26">
        <f>+F43-D44</f>
        <v>48728031</v>
      </c>
      <c r="G44" s="25"/>
      <c r="H44" s="25" t="s">
        <v>21</v>
      </c>
      <c r="I44" s="33">
        <v>241319.91</v>
      </c>
      <c r="J44" s="29">
        <v>253164.56</v>
      </c>
      <c r="K44" s="31">
        <f t="shared" si="6"/>
        <v>494484.47</v>
      </c>
      <c r="L44" s="31">
        <f>+L43-J44</f>
        <v>41772151.679999977</v>
      </c>
      <c r="M44" s="25"/>
    </row>
    <row r="45" spans="2:14" x14ac:dyDescent="0.25">
      <c r="B45" s="25" t="s">
        <v>22</v>
      </c>
      <c r="C45" s="26">
        <v>334450.51</v>
      </c>
      <c r="D45" s="26">
        <v>1797352</v>
      </c>
      <c r="E45" s="26">
        <f t="shared" si="4"/>
        <v>2131802.5099999998</v>
      </c>
      <c r="F45" s="26">
        <f t="shared" si="8"/>
        <v>46930679</v>
      </c>
      <c r="G45" s="25"/>
      <c r="H45" s="25" t="s">
        <v>22</v>
      </c>
      <c r="I45" s="29">
        <v>203384.91</v>
      </c>
      <c r="J45" s="29">
        <v>253164.56</v>
      </c>
      <c r="K45" s="31">
        <f t="shared" si="6"/>
        <v>456549.47</v>
      </c>
      <c r="L45" s="31">
        <f>+L44-J45</f>
        <v>41518987.119999975</v>
      </c>
      <c r="M45" s="25"/>
    </row>
    <row r="46" spans="2:14" s="37" customFormat="1" ht="15.75" x14ac:dyDescent="0.25">
      <c r="B46" s="34" t="s">
        <v>17</v>
      </c>
      <c r="C46" s="35">
        <f>SUM(C34:C45)</f>
        <v>5764313.4100000011</v>
      </c>
      <c r="D46" s="35">
        <f>SUM(D34:D45)</f>
        <v>20802174</v>
      </c>
      <c r="E46" s="36"/>
      <c r="F46" s="36"/>
      <c r="I46" s="35">
        <f>SUM(I34:I45)</f>
        <v>3334215.4000000004</v>
      </c>
      <c r="J46" s="35">
        <f>SUM(J34:J45)</f>
        <v>3037974.72</v>
      </c>
    </row>
    <row r="48" spans="2:14" ht="23.25" x14ac:dyDescent="0.35">
      <c r="B48" s="22">
        <v>2019</v>
      </c>
      <c r="C48" s="23" t="s">
        <v>23</v>
      </c>
      <c r="D48" s="23" t="s">
        <v>24</v>
      </c>
      <c r="E48" s="23" t="s">
        <v>25</v>
      </c>
      <c r="F48" s="23" t="s">
        <v>26</v>
      </c>
      <c r="G48" s="24" t="s">
        <v>19</v>
      </c>
      <c r="H48" s="24">
        <v>2019</v>
      </c>
      <c r="I48" s="24" t="s">
        <v>23</v>
      </c>
      <c r="J48" s="24" t="s">
        <v>24</v>
      </c>
      <c r="K48" s="23" t="s">
        <v>25</v>
      </c>
      <c r="L48" s="24" t="s">
        <v>26</v>
      </c>
    </row>
    <row r="49" spans="2:13" x14ac:dyDescent="0.25">
      <c r="B49" s="25" t="s">
        <v>27</v>
      </c>
      <c r="C49" s="26">
        <v>920056.39</v>
      </c>
      <c r="D49" s="26">
        <v>1544304</v>
      </c>
      <c r="E49" s="27">
        <f t="shared" ref="E49:E57" si="10">+C49+D49</f>
        <v>2464360.39</v>
      </c>
      <c r="F49" s="26">
        <f>86951531-D49</f>
        <v>85407227</v>
      </c>
      <c r="G49" s="28">
        <v>12.2879</v>
      </c>
      <c r="H49" s="25" t="s">
        <v>27</v>
      </c>
      <c r="I49" s="26">
        <f>669917.72-J49</f>
        <v>416753.16</v>
      </c>
      <c r="J49" s="26">
        <v>253164.56</v>
      </c>
      <c r="K49" s="27">
        <f>+J49+I49</f>
        <v>669917.72</v>
      </c>
      <c r="L49" s="27">
        <v>47341772</v>
      </c>
    </row>
    <row r="50" spans="2:13" x14ac:dyDescent="0.25">
      <c r="B50" s="25" t="s">
        <v>28</v>
      </c>
      <c r="C50" s="26">
        <v>936483.12</v>
      </c>
      <c r="D50" s="26">
        <v>1554468</v>
      </c>
      <c r="E50" s="27">
        <f t="shared" si="10"/>
        <v>2490951.12</v>
      </c>
      <c r="F50" s="26">
        <f t="shared" ref="F50:F55" si="11">+F49-D50</f>
        <v>83852759</v>
      </c>
      <c r="G50" s="25">
        <v>12.3355</v>
      </c>
      <c r="H50" s="25" t="s">
        <v>28</v>
      </c>
      <c r="I50" s="26">
        <f>683235.1-J50</f>
        <v>430070.54</v>
      </c>
      <c r="J50" s="26">
        <v>253164.56</v>
      </c>
      <c r="K50" s="27">
        <f t="shared" ref="K50:K55" si="12">+J50+I50</f>
        <v>683235.1</v>
      </c>
      <c r="L50" s="27">
        <f t="shared" ref="L50:L55" si="13">+L49-J50</f>
        <v>47088607.439999998</v>
      </c>
    </row>
    <row r="51" spans="2:13" x14ac:dyDescent="0.25">
      <c r="B51" s="25" t="s">
        <v>29</v>
      </c>
      <c r="C51" s="26">
        <v>829573.99</v>
      </c>
      <c r="D51" s="26">
        <v>1564705</v>
      </c>
      <c r="E51" s="27">
        <f t="shared" si="10"/>
        <v>2394278.9900000002</v>
      </c>
      <c r="F51" s="26">
        <f t="shared" si="11"/>
        <v>82288054</v>
      </c>
      <c r="G51" s="25">
        <v>12.2812</v>
      </c>
      <c r="H51" s="25" t="s">
        <v>29</v>
      </c>
      <c r="I51" s="26">
        <v>384187</v>
      </c>
      <c r="J51" s="26">
        <v>253164.56</v>
      </c>
      <c r="K51" s="27">
        <f t="shared" si="12"/>
        <v>637351.56000000006</v>
      </c>
      <c r="L51" s="27">
        <f t="shared" si="13"/>
        <v>46835442.879999995</v>
      </c>
    </row>
    <row r="52" spans="2:13" x14ac:dyDescent="0.25">
      <c r="B52" s="25" t="s">
        <v>30</v>
      </c>
      <c r="C52" s="26">
        <v>812295.54</v>
      </c>
      <c r="D52" s="26">
        <v>1575014</v>
      </c>
      <c r="E52" s="27">
        <f t="shared" si="10"/>
        <v>2387309.54</v>
      </c>
      <c r="F52" s="26">
        <f t="shared" si="11"/>
        <v>80713040</v>
      </c>
      <c r="G52" s="25">
        <v>12.254099999999999</v>
      </c>
      <c r="H52" s="25" t="s">
        <v>30</v>
      </c>
      <c r="I52" s="26">
        <v>421905.64</v>
      </c>
      <c r="J52" s="26">
        <v>253164.56</v>
      </c>
      <c r="K52" s="27">
        <f t="shared" si="12"/>
        <v>675070.2</v>
      </c>
      <c r="L52" s="27">
        <f t="shared" si="13"/>
        <v>46582278.319999993</v>
      </c>
    </row>
    <row r="53" spans="2:13" x14ac:dyDescent="0.25">
      <c r="B53" s="25" t="s">
        <v>31</v>
      </c>
      <c r="C53" s="26">
        <v>824077.88</v>
      </c>
      <c r="D53" s="26">
        <v>1585398</v>
      </c>
      <c r="E53" s="26">
        <f t="shared" si="10"/>
        <v>2409475.88</v>
      </c>
      <c r="F53" s="26">
        <f t="shared" si="11"/>
        <v>79127642</v>
      </c>
      <c r="G53" s="25">
        <v>12.252000000000001</v>
      </c>
      <c r="H53" s="25" t="s">
        <v>31</v>
      </c>
      <c r="I53" s="26">
        <v>432594.09</v>
      </c>
      <c r="J53" s="26">
        <v>253164.56</v>
      </c>
      <c r="K53" s="27">
        <f t="shared" si="12"/>
        <v>685758.65</v>
      </c>
      <c r="L53" s="27">
        <f t="shared" si="13"/>
        <v>46329113.75999999</v>
      </c>
    </row>
    <row r="54" spans="2:13" x14ac:dyDescent="0.25">
      <c r="B54" s="25" t="s">
        <v>32</v>
      </c>
      <c r="C54" s="26">
        <v>835297.73</v>
      </c>
      <c r="D54" s="26">
        <v>1595855</v>
      </c>
      <c r="E54" s="26">
        <f t="shared" si="10"/>
        <v>2431152.73</v>
      </c>
      <c r="F54" s="26">
        <f t="shared" si="11"/>
        <v>77531787</v>
      </c>
      <c r="G54" s="25">
        <v>12.259</v>
      </c>
      <c r="H54" s="25" t="s">
        <v>32</v>
      </c>
      <c r="I54" s="26">
        <v>390131.68</v>
      </c>
      <c r="J54" s="26">
        <v>253164.56</v>
      </c>
      <c r="K54" s="27">
        <f t="shared" si="12"/>
        <v>643296.24</v>
      </c>
      <c r="L54" s="27">
        <f t="shared" si="13"/>
        <v>46075949.199999988</v>
      </c>
    </row>
    <row r="55" spans="2:13" x14ac:dyDescent="0.25">
      <c r="B55" s="25" t="s">
        <v>33</v>
      </c>
      <c r="C55" s="26">
        <v>790657.74</v>
      </c>
      <c r="D55" s="26">
        <v>1606386</v>
      </c>
      <c r="E55" s="26">
        <f t="shared" si="10"/>
        <v>2397043.7400000002</v>
      </c>
      <c r="F55" s="26">
        <f t="shared" si="11"/>
        <v>75925401</v>
      </c>
      <c r="G55" s="30">
        <v>12.237399999999999</v>
      </c>
      <c r="H55" s="25" t="s">
        <v>33</v>
      </c>
      <c r="I55" s="26">
        <v>413681.39</v>
      </c>
      <c r="J55" s="26">
        <v>253164.56</v>
      </c>
      <c r="K55" s="27">
        <f t="shared" si="12"/>
        <v>666845.94999999995</v>
      </c>
      <c r="L55" s="27">
        <f t="shared" si="13"/>
        <v>45822784.639999986</v>
      </c>
    </row>
    <row r="56" spans="2:13" s="19" customFormat="1" x14ac:dyDescent="0.25">
      <c r="B56" s="25" t="s">
        <v>34</v>
      </c>
      <c r="C56" s="26">
        <v>849700.57</v>
      </c>
      <c r="D56" s="26">
        <v>1616993</v>
      </c>
      <c r="E56" s="26">
        <f t="shared" si="10"/>
        <v>2466693.5699999998</v>
      </c>
      <c r="F56" s="26">
        <f>+F55-D56</f>
        <v>74308408</v>
      </c>
      <c r="G56" s="25">
        <v>12.208600000000001</v>
      </c>
      <c r="H56" s="25" t="s">
        <v>34</v>
      </c>
      <c r="I56" s="33">
        <v>400575.95</v>
      </c>
      <c r="J56" s="26">
        <v>253164.56</v>
      </c>
      <c r="K56" s="27">
        <f>+I56+J56</f>
        <v>653740.51</v>
      </c>
      <c r="L56" s="26">
        <f>+L55-J56</f>
        <v>45569620.079999983</v>
      </c>
    </row>
    <row r="57" spans="2:13" s="19" customFormat="1" x14ac:dyDescent="0.25">
      <c r="B57" s="25" t="s">
        <v>35</v>
      </c>
      <c r="C57" s="26">
        <v>718231</v>
      </c>
      <c r="D57" s="26">
        <v>1627674</v>
      </c>
      <c r="E57" s="26">
        <f t="shared" si="10"/>
        <v>2345905</v>
      </c>
      <c r="F57" s="26">
        <f>+F56-D57</f>
        <v>72680734</v>
      </c>
      <c r="G57" s="25">
        <v>11.75</v>
      </c>
      <c r="H57" s="25" t="s">
        <v>35</v>
      </c>
      <c r="I57" s="33">
        <v>400575.95</v>
      </c>
      <c r="J57" s="26">
        <v>253164.56</v>
      </c>
      <c r="K57" s="27">
        <f t="shared" ref="K57:K59" si="14">+I57+J57</f>
        <v>653740.51</v>
      </c>
      <c r="L57" s="27">
        <f>+L56-J57</f>
        <v>45316455.519999981</v>
      </c>
    </row>
    <row r="58" spans="2:13" s="19" customFormat="1" x14ac:dyDescent="0.25">
      <c r="B58" s="25" t="s">
        <v>20</v>
      </c>
      <c r="C58" s="26">
        <v>716514.95</v>
      </c>
      <c r="D58" s="26">
        <v>1638433</v>
      </c>
      <c r="E58" s="26">
        <f>+C58+D58</f>
        <v>2354947.9500000002</v>
      </c>
      <c r="F58" s="26">
        <v>71042301</v>
      </c>
      <c r="G58" s="25">
        <v>11.8301</v>
      </c>
      <c r="H58" s="25" t="s">
        <v>20</v>
      </c>
      <c r="I58" s="33">
        <v>378864.46</v>
      </c>
      <c r="J58" s="29">
        <v>253164.56</v>
      </c>
      <c r="K58" s="31">
        <f t="shared" si="14"/>
        <v>632029.02</v>
      </c>
      <c r="L58" s="31">
        <f t="shared" ref="L58" si="15">+L57-J58</f>
        <v>45063290.959999979</v>
      </c>
    </row>
    <row r="59" spans="2:13" s="19" customFormat="1" x14ac:dyDescent="0.25">
      <c r="B59" s="25" t="s">
        <v>21</v>
      </c>
      <c r="C59" s="26">
        <v>762620.53</v>
      </c>
      <c r="D59" s="26">
        <v>1649268</v>
      </c>
      <c r="E59" s="26">
        <f>+C59+D59</f>
        <v>2411888.5300000003</v>
      </c>
      <c r="F59" s="26">
        <f>+F58-D59</f>
        <v>69393033</v>
      </c>
      <c r="G59" s="25">
        <v>11.710599999999999</v>
      </c>
      <c r="H59" s="25" t="s">
        <v>21</v>
      </c>
      <c r="I59" s="33">
        <v>381972.1</v>
      </c>
      <c r="J59" s="29">
        <v>253164.56</v>
      </c>
      <c r="K59" s="31">
        <f t="shared" si="14"/>
        <v>635136.65999999992</v>
      </c>
      <c r="L59" s="31">
        <f>+L58-J59</f>
        <v>44810126.399999976</v>
      </c>
    </row>
    <row r="60" spans="2:13" s="19" customFormat="1" x14ac:dyDescent="0.25">
      <c r="B60" s="25" t="s">
        <v>22</v>
      </c>
      <c r="C60" s="26">
        <v>621956.67000000004</v>
      </c>
      <c r="D60" s="26">
        <v>1660180</v>
      </c>
      <c r="E60" s="26">
        <f>+C60+D60</f>
        <v>2282136.67</v>
      </c>
      <c r="F60" s="26">
        <f>+F59-D60</f>
        <v>67732853</v>
      </c>
      <c r="G60" s="25">
        <v>11.5236</v>
      </c>
      <c r="H60" s="25" t="s">
        <v>22</v>
      </c>
      <c r="I60" s="29">
        <v>371973.84</v>
      </c>
      <c r="J60" s="32">
        <v>253164.56</v>
      </c>
      <c r="K60" s="31">
        <f>+I60+J60</f>
        <v>625138.4</v>
      </c>
      <c r="L60" s="31">
        <f>+L59-J60</f>
        <v>44556961.839999974</v>
      </c>
    </row>
    <row r="61" spans="2:13" s="44" customFormat="1" ht="15.75" x14ac:dyDescent="0.25">
      <c r="B61" s="34" t="s">
        <v>17</v>
      </c>
      <c r="C61" s="42">
        <f>SUM(C49:C60)</f>
        <v>9617466.1100000013</v>
      </c>
      <c r="D61" s="42">
        <f>SUM(D49:D60)</f>
        <v>19218678</v>
      </c>
      <c r="E61" s="43"/>
      <c r="I61" s="42">
        <f>SUM(I49:I60)</f>
        <v>4823285.8</v>
      </c>
      <c r="J61" s="42">
        <f>SUM(J49:J60)</f>
        <v>3037974.72</v>
      </c>
    </row>
    <row r="62" spans="2:13" s="19" customFormat="1" x14ac:dyDescent="0.25">
      <c r="C62" s="20"/>
      <c r="D62" s="20"/>
      <c r="E62" s="20"/>
    </row>
    <row r="63" spans="2:13" ht="23.25" x14ac:dyDescent="0.35">
      <c r="B63" s="22">
        <v>2018</v>
      </c>
      <c r="C63" s="23" t="s">
        <v>23</v>
      </c>
      <c r="D63" s="23" t="s">
        <v>24</v>
      </c>
      <c r="E63" s="23" t="s">
        <v>25</v>
      </c>
      <c r="F63" s="23" t="s">
        <v>26</v>
      </c>
      <c r="G63" s="24" t="s">
        <v>19</v>
      </c>
      <c r="H63" s="24">
        <v>2018</v>
      </c>
      <c r="I63" s="24" t="s">
        <v>23</v>
      </c>
      <c r="J63" s="24" t="s">
        <v>24</v>
      </c>
      <c r="K63" s="23" t="s">
        <v>25</v>
      </c>
      <c r="L63" s="24" t="s">
        <v>26</v>
      </c>
    </row>
    <row r="64" spans="2:13" x14ac:dyDescent="0.25">
      <c r="B64" s="25" t="s">
        <v>20</v>
      </c>
      <c r="C64" s="26">
        <v>990896.35</v>
      </c>
      <c r="D64" s="26">
        <v>1514241</v>
      </c>
      <c r="E64" s="26">
        <f>+C64+D64</f>
        <v>2505137.35</v>
      </c>
      <c r="F64" s="26">
        <v>90009933</v>
      </c>
      <c r="G64" s="25"/>
      <c r="H64" s="25" t="s">
        <v>20</v>
      </c>
      <c r="I64" s="29">
        <v>430345.99</v>
      </c>
      <c r="J64" s="29">
        <v>253164.56</v>
      </c>
      <c r="K64" s="41">
        <f>+I64+J64</f>
        <v>683510.55</v>
      </c>
      <c r="L64" s="45">
        <v>48101265.479999997</v>
      </c>
      <c r="M64" s="41">
        <f>+L64+J64</f>
        <v>48354430.039999999</v>
      </c>
    </row>
    <row r="65" spans="2:12" x14ac:dyDescent="0.25">
      <c r="B65" s="25" t="s">
        <v>21</v>
      </c>
      <c r="C65" s="26">
        <v>1012095.16</v>
      </c>
      <c r="D65" s="26">
        <v>1524191</v>
      </c>
      <c r="E65" s="26">
        <f>+C65+D65</f>
        <v>2536286.16</v>
      </c>
      <c r="F65" s="26">
        <f>+F64-D65</f>
        <v>88485742</v>
      </c>
      <c r="G65" s="25"/>
      <c r="H65" s="25" t="s">
        <v>21</v>
      </c>
      <c r="I65" s="26">
        <v>409332.53</v>
      </c>
      <c r="J65" s="29">
        <v>253164.56</v>
      </c>
      <c r="K65" s="31">
        <f>+I64+J64</f>
        <v>683510.55</v>
      </c>
      <c r="L65" s="45">
        <f>+L64-J65</f>
        <v>47848100.919999994</v>
      </c>
    </row>
    <row r="66" spans="2:12" x14ac:dyDescent="0.25">
      <c r="B66" s="25" t="s">
        <v>22</v>
      </c>
      <c r="C66" s="25">
        <v>801919.96</v>
      </c>
      <c r="D66" s="26">
        <v>1534211</v>
      </c>
      <c r="E66" s="26">
        <f>+C66+D66</f>
        <v>2336130.96</v>
      </c>
      <c r="F66" s="26">
        <f>+F65-D66</f>
        <v>86951531</v>
      </c>
      <c r="G66" s="25"/>
      <c r="H66" s="25" t="s">
        <v>22</v>
      </c>
      <c r="I66" s="29">
        <v>416753.16</v>
      </c>
      <c r="J66" s="29">
        <v>253164.56</v>
      </c>
      <c r="K66" s="31">
        <f>+I66+J66</f>
        <v>669917.72</v>
      </c>
      <c r="L66" s="31">
        <v>47594936.560000002</v>
      </c>
    </row>
    <row r="67" spans="2:12" s="48" customFormat="1" ht="15.75" x14ac:dyDescent="0.25">
      <c r="B67" s="46" t="s">
        <v>17</v>
      </c>
      <c r="C67" s="47">
        <f>SUM(C64:C66)</f>
        <v>2804911.4699999997</v>
      </c>
      <c r="D67" s="47">
        <f>SUM(D64:D66)</f>
        <v>4572643</v>
      </c>
      <c r="H67" s="48" t="s">
        <v>17</v>
      </c>
      <c r="I67" s="47">
        <f>SUM(I64:I66)</f>
        <v>1256431.68</v>
      </c>
      <c r="J67" s="47">
        <f>SUM(J64:J66)</f>
        <v>759493.67999999993</v>
      </c>
    </row>
    <row r="74" spans="2:12" x14ac:dyDescent="0.25">
      <c r="F74" s="41"/>
    </row>
    <row r="75" spans="2:12" x14ac:dyDescent="0.25">
      <c r="F75" s="41"/>
    </row>
    <row r="76" spans="2:12" x14ac:dyDescent="0.25">
      <c r="F76" s="41"/>
    </row>
    <row r="79" spans="2:12" x14ac:dyDescent="0.25">
      <c r="F79" s="45"/>
      <c r="G79" s="41"/>
    </row>
    <row r="80" spans="2:12" x14ac:dyDescent="0.25">
      <c r="F80" s="45"/>
    </row>
    <row r="81" spans="6:6" x14ac:dyDescent="0.25">
      <c r="F81" s="41"/>
    </row>
    <row r="83" spans="6:6" x14ac:dyDescent="0.25">
      <c r="F83" s="41">
        <f>+D10-H10</f>
        <v>0</v>
      </c>
    </row>
    <row r="85" spans="6:6" x14ac:dyDescent="0.25">
      <c r="F85" s="41"/>
    </row>
  </sheetData>
  <pageMargins left="0.70866141732283472" right="0.70866141732283472" top="0.74803149606299213" bottom="0.74803149606299213" header="0.31496062992125984" footer="0.31496062992125984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Félix</cp:lastModifiedBy>
  <cp:lastPrinted>2020-05-14T16:50:19Z</cp:lastPrinted>
  <dcterms:created xsi:type="dcterms:W3CDTF">2020-01-20T20:21:29Z</dcterms:created>
  <dcterms:modified xsi:type="dcterms:W3CDTF">2021-07-28T18:57:38Z</dcterms:modified>
</cp:coreProperties>
</file>