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345" yWindow="255" windowWidth="18105" windowHeight="12375" tabRatio="830"/>
  </bookViews>
  <sheets>
    <sheet name="LIC CONS AGOS 2019." sheetId="5" r:id="rId1"/>
    <sheet name="LIC CONS SEP 2019" sheetId="9" r:id="rId2"/>
    <sheet name="LIC CONS OCT 2019" sheetId="10" r:id="rId3"/>
    <sheet name="NUM OFICIAL AGO 2019" sheetId="16" r:id="rId4"/>
    <sheet name="NUM OFICIAL SEP 2019" sheetId="17" r:id="rId5"/>
    <sheet name="NUM OFICIAL OCT 2019 " sheetId="18" r:id="rId6"/>
  </sheets>
  <externalReferences>
    <externalReference r:id="rId7"/>
  </externalReferences>
  <definedNames>
    <definedName name="_xlnm._FilterDatabase" localSheetId="0" hidden="1">'LIC CONS AGOS 2019.'!$A$7:$AM$7</definedName>
    <definedName name="_xlnm._FilterDatabase" localSheetId="2" hidden="1">'LIC CONS OCT 2019'!$A$7:$AM$7</definedName>
    <definedName name="_xlnm._FilterDatabase" localSheetId="1" hidden="1">'LIC CONS SEP 2019'!$A$7:$AM$7</definedName>
    <definedName name="_xlnm._FilterDatabase" localSheetId="3" hidden="1">'NUM OFICIAL AGO 2019'!$A$7:$AM$7</definedName>
    <definedName name="_xlnm._FilterDatabase" localSheetId="5" hidden="1">'NUM OFICIAL OCT 2019 '!$A$7:$AM$499</definedName>
    <definedName name="_xlnm._FilterDatabase" localSheetId="4" hidden="1">'NUM OFICIAL SEP 2019'!$A$7:$AM$7</definedName>
    <definedName name="Hidden_18">#REF!</definedName>
    <definedName name="Hidden_19">[1]Hidden_1!$A$1:$A$26</definedName>
    <definedName name="Hidden_212">#REF!</definedName>
    <definedName name="Hidden_213">[1]Hidden_2!$A$1:$A$41</definedName>
    <definedName name="Hidden_319">#REF!</definedName>
    <definedName name="Hidden_320">[1]Hidden_3!$A$1:$A$32</definedName>
  </definedNames>
  <calcPr calcId="162913"/>
</workbook>
</file>

<file path=xl/calcChain.xml><?xml version="1.0" encoding="utf-8"?>
<calcChain xmlns="http://schemas.openxmlformats.org/spreadsheetml/2006/main">
  <c r="L442" i="18" l="1"/>
  <c r="L422" i="18"/>
  <c r="L420" i="18"/>
  <c r="L414" i="18"/>
  <c r="L357" i="18"/>
  <c r="L354" i="18"/>
  <c r="L351" i="18"/>
  <c r="L348" i="18"/>
  <c r="L347" i="18"/>
  <c r="L346" i="18"/>
  <c r="L345" i="18"/>
  <c r="L343" i="18"/>
  <c r="L342" i="18"/>
  <c r="L341" i="18"/>
  <c r="L339" i="18"/>
  <c r="L338" i="18"/>
  <c r="L335" i="18"/>
  <c r="L334" i="18"/>
  <c r="L332" i="18"/>
  <c r="L331" i="18"/>
  <c r="L330" i="18"/>
  <c r="L329" i="18"/>
  <c r="L327" i="18"/>
  <c r="L326" i="18"/>
  <c r="L325" i="18"/>
  <c r="L324" i="18"/>
  <c r="L323" i="18"/>
  <c r="L320" i="18"/>
  <c r="L319" i="18"/>
  <c r="L318" i="18"/>
  <c r="L317" i="18"/>
  <c r="L316" i="18"/>
  <c r="L315" i="18"/>
  <c r="L314" i="18"/>
  <c r="L312" i="18"/>
  <c r="L311" i="18"/>
  <c r="L310" i="18"/>
  <c r="L309" i="18"/>
  <c r="L308" i="18"/>
  <c r="L307" i="18"/>
  <c r="L280" i="18"/>
  <c r="L278" i="18"/>
  <c r="L275" i="18"/>
  <c r="L272" i="18"/>
  <c r="V210" i="18"/>
  <c r="L203" i="18"/>
</calcChain>
</file>

<file path=xl/sharedStrings.xml><?xml version="1.0" encoding="utf-8"?>
<sst xmlns="http://schemas.openxmlformats.org/spreadsheetml/2006/main" count="8269" uniqueCount="2722">
  <si>
    <t>TÍTULO</t>
  </si>
  <si>
    <t>NOMBRE CORTO</t>
  </si>
  <si>
    <t>DESCRIPCIÓN</t>
  </si>
  <si>
    <t>1</t>
  </si>
  <si>
    <t>4</t>
  </si>
  <si>
    <t>2</t>
  </si>
  <si>
    <t>9</t>
  </si>
  <si>
    <t>13</t>
  </si>
  <si>
    <t>14</t>
  </si>
  <si>
    <t>Tabla Campos</t>
  </si>
  <si>
    <t>Fecha de inicio del periodo que se informa</t>
  </si>
  <si>
    <t>Fecha de término del periodo que se informa</t>
  </si>
  <si>
    <t>Número exterior</t>
  </si>
  <si>
    <t>Tipo de asentamiento (catálogo)</t>
  </si>
  <si>
    <t>Clave del municipio o delegación</t>
  </si>
  <si>
    <t>Nombre del municipio o delegación</t>
  </si>
  <si>
    <t>Nombre de la Entidad Federativa (catálogo)</t>
  </si>
  <si>
    <t>Código postal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</si>
  <si>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</si>
  <si>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</si>
  <si>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</si>
  <si>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</si>
  <si>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</si>
  <si>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Calle</t>
  </si>
  <si>
    <t>Camino</t>
  </si>
  <si>
    <t>Avenida</t>
  </si>
  <si>
    <t>Jalisco</t>
  </si>
  <si>
    <t>VENTURA</t>
  </si>
  <si>
    <t>PLASCENCIA</t>
  </si>
  <si>
    <t>ARIAS</t>
  </si>
  <si>
    <t>FLORES</t>
  </si>
  <si>
    <t>GONZALEZ</t>
  </si>
  <si>
    <t>GARCIA</t>
  </si>
  <si>
    <t>DUARTE</t>
  </si>
  <si>
    <t>LEON</t>
  </si>
  <si>
    <t xml:space="preserve">FLORES </t>
  </si>
  <si>
    <t>CASILLAS</t>
  </si>
  <si>
    <t>CORTES</t>
  </si>
  <si>
    <t>AGUILAR</t>
  </si>
  <si>
    <t>FERNANDEZ</t>
  </si>
  <si>
    <t>RODRIGUEZ</t>
  </si>
  <si>
    <t>EL SALTO</t>
  </si>
  <si>
    <t>LOS LAURELES</t>
  </si>
  <si>
    <t>VILLAS DE GUADALUPE</t>
  </si>
  <si>
    <t xml:space="preserve">CIRCUITO DE LA PRODUCTIVIDAD </t>
  </si>
  <si>
    <t>BODEGA</t>
  </si>
  <si>
    <t>EL VERDE</t>
  </si>
  <si>
    <t xml:space="preserve">BATALLA DE TORREON </t>
  </si>
  <si>
    <t xml:space="preserve">CARRETERA AL VERDE </t>
  </si>
  <si>
    <t>LAS PINTITAS</t>
  </si>
  <si>
    <t>CELSO ADRIAN SANTACRUZ MARMOLEJO</t>
  </si>
  <si>
    <t>OSCAR FLORES MEDINA</t>
  </si>
  <si>
    <t>FRANCISCO ALATORRE TORRES</t>
  </si>
  <si>
    <t>HABITACIONAL</t>
  </si>
  <si>
    <t>COMERCIO</t>
  </si>
  <si>
    <t>ORNELAS</t>
  </si>
  <si>
    <t>ROBLES</t>
  </si>
  <si>
    <t>VILLALOBOS</t>
  </si>
  <si>
    <t>RUVALCABA</t>
  </si>
  <si>
    <t>POTRERO NUEVO</t>
  </si>
  <si>
    <t>HERNANDEZ</t>
  </si>
  <si>
    <t>S/N</t>
  </si>
  <si>
    <t>CENTRO</t>
  </si>
  <si>
    <t>MENDOZA</t>
  </si>
  <si>
    <t>SUAREZ</t>
  </si>
  <si>
    <t xml:space="preserve">FRANCISCO VILLA </t>
  </si>
  <si>
    <t>GODOY</t>
  </si>
  <si>
    <t>CAMPO BELLO</t>
  </si>
  <si>
    <t>SANTACRUZ</t>
  </si>
  <si>
    <t>NAVARRO</t>
  </si>
  <si>
    <t xml:space="preserve">DAVILA </t>
  </si>
  <si>
    <t>MARMOLEJO</t>
  </si>
  <si>
    <t>ABEL PALOMARES</t>
  </si>
  <si>
    <t>SAN JOSE DEL 15</t>
  </si>
  <si>
    <t>DIRECCION GENERAL DE OBRAS PUBLICAS Y DESARROLLO URBANO</t>
  </si>
  <si>
    <t xml:space="preserve">LOPEZ </t>
  </si>
  <si>
    <t>GOMEZ</t>
  </si>
  <si>
    <t>MEDINA</t>
  </si>
  <si>
    <t>SALCEDO</t>
  </si>
  <si>
    <t>BARRIENTOS</t>
  </si>
  <si>
    <t>SANCHEZ</t>
  </si>
  <si>
    <t>VAZQUEZ</t>
  </si>
  <si>
    <t>LOPEZ</t>
  </si>
  <si>
    <t>LUA</t>
  </si>
  <si>
    <t>SALAZAR</t>
  </si>
  <si>
    <t>TORRES</t>
  </si>
  <si>
    <t>PEREZ</t>
  </si>
  <si>
    <t xml:space="preserve">CAMBEROS </t>
  </si>
  <si>
    <t>BENITO JUAREZ</t>
  </si>
  <si>
    <t xml:space="preserve">RAMON CORONA </t>
  </si>
  <si>
    <t>LOPEZ COTILLA</t>
  </si>
  <si>
    <t>16 DE SEPTIEMBRE</t>
  </si>
  <si>
    <t>LOS MAESTROS</t>
  </si>
  <si>
    <t xml:space="preserve">VICENTE GUERRERO </t>
  </si>
  <si>
    <t xml:space="preserve">LAS ROSAS </t>
  </si>
  <si>
    <t xml:space="preserve">CARLOS RIVERA ACEVES </t>
  </si>
  <si>
    <t>MEZA</t>
  </si>
  <si>
    <t>49961</t>
  </si>
  <si>
    <t>Licencias de construcción-Normatividad 2018</t>
  </si>
  <si>
    <t>LTAIPEJM15FXX3</t>
  </si>
  <si>
    <t>Se publicará la información relacionada con la planeación, coordinación, administración y ejecución de los proyectos y programas de desarrollo territorial, incluidas las licencias de construcción</t>
  </si>
  <si>
    <t>7</t>
  </si>
  <si>
    <t>453218</t>
  </si>
  <si>
    <t>453234</t>
  </si>
  <si>
    <t>453235</t>
  </si>
  <si>
    <t>453219</t>
  </si>
  <si>
    <t>453220</t>
  </si>
  <si>
    <t>453221</t>
  </si>
  <si>
    <t>453210</t>
  </si>
  <si>
    <t>453211</t>
  </si>
  <si>
    <t>453237</t>
  </si>
  <si>
    <t>453230</t>
  </si>
  <si>
    <t>453222</t>
  </si>
  <si>
    <t>453212</t>
  </si>
  <si>
    <t>453213</t>
  </si>
  <si>
    <t>453238</t>
  </si>
  <si>
    <t>453223</t>
  </si>
  <si>
    <t>453214</t>
  </si>
  <si>
    <t>453224</t>
  </si>
  <si>
    <t>453215</t>
  </si>
  <si>
    <t>453225</t>
  </si>
  <si>
    <t>453216</t>
  </si>
  <si>
    <t>453231</t>
  </si>
  <si>
    <t>453217</t>
  </si>
  <si>
    <t>453236</t>
  </si>
  <si>
    <t>453239</t>
  </si>
  <si>
    <t>453229</t>
  </si>
  <si>
    <t>453226</t>
  </si>
  <si>
    <t>453233</t>
  </si>
  <si>
    <t>453232</t>
  </si>
  <si>
    <t>453209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</si>
  <si>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</si>
  <si>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</si>
  <si>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</si>
  <si>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</si>
  <si>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</si>
  <si>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</si>
  <si>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Nombre de vialidad</t>
  </si>
  <si>
    <t>Número interior, en su caso</t>
  </si>
  <si>
    <t>Nombre del asentamiento</t>
  </si>
  <si>
    <t>Clave de entidad federativa</t>
  </si>
  <si>
    <t>Hipervínculo a la solicitud de licencia</t>
  </si>
  <si>
    <t>Especificación de los bienes, servicios y/o recursos que aprovechará</t>
  </si>
  <si>
    <t>Hipervínculo a los documentos</t>
  </si>
  <si>
    <t xml:space="preserve">EDGAR ANDREI MARTINEZ HERNANDEZ </t>
  </si>
  <si>
    <t xml:space="preserve">MARTINEZ </t>
  </si>
  <si>
    <t xml:space="preserve">HERNANDEZ </t>
  </si>
  <si>
    <t xml:space="preserve">SANMINA SCI SYSTEM DE MEXICO SA DE CV </t>
  </si>
  <si>
    <t>AV. SOLIDARIDAD IBEROAMERICANA</t>
  </si>
  <si>
    <t xml:space="preserve">FRACC. CLUB DE GOLF ATLAS </t>
  </si>
  <si>
    <t xml:space="preserve">SUB- ESTACIÓN </t>
  </si>
  <si>
    <t xml:space="preserve">GRACIELA MARGARITA BAÑALES OROZCO </t>
  </si>
  <si>
    <t>BAÑALES</t>
  </si>
  <si>
    <t>OROZCO</t>
  </si>
  <si>
    <t xml:space="preserve">BOULEVARD COUNTRY CLUB </t>
  </si>
  <si>
    <t xml:space="preserve">ATLAS COUNTRY CLUB </t>
  </si>
  <si>
    <t xml:space="preserve">CASA HABITACIÓN </t>
  </si>
  <si>
    <t xml:space="preserve">JOSEFINA CASTELLANOS AMEZCUA </t>
  </si>
  <si>
    <t>CASTELLANOS</t>
  </si>
  <si>
    <t>AMEZCUA</t>
  </si>
  <si>
    <t>CARRETERA EX HACIENDA DEL CASTILLO</t>
  </si>
  <si>
    <t>(LOTE 3,4,5 Y 6)</t>
  </si>
  <si>
    <t>PARQUE INDUSTRIAL CIMEG</t>
  </si>
  <si>
    <t xml:space="preserve">BODEGA </t>
  </si>
  <si>
    <t xml:space="preserve">GEREMIAS MARTINEZ LUEVANOS </t>
  </si>
  <si>
    <t>MARTINEZ</t>
  </si>
  <si>
    <t>LUEVANOS</t>
  </si>
  <si>
    <t>SANTA FILOMENA</t>
  </si>
  <si>
    <t xml:space="preserve">SANTA ROSA DEL VALLE </t>
  </si>
  <si>
    <t xml:space="preserve">MANUELTORRES ROMERO </t>
  </si>
  <si>
    <t>ROMERO</t>
  </si>
  <si>
    <t>AV. DE LAS ROSAS</t>
  </si>
  <si>
    <t xml:space="preserve">INFONAVIT EL CASTILLO </t>
  </si>
  <si>
    <t xml:space="preserve">BERTHA NOCEDAL RIVERA </t>
  </si>
  <si>
    <t>NOCEDAL</t>
  </si>
  <si>
    <t>RIVERA</t>
  </si>
  <si>
    <t xml:space="preserve">CALLE SAN ANGEL </t>
  </si>
  <si>
    <t xml:space="preserve">RODRIGO SOLIS DE LA TORRE </t>
  </si>
  <si>
    <t>SOLIS</t>
  </si>
  <si>
    <t>DE LA TORRE</t>
  </si>
  <si>
    <t xml:space="preserve">CARRETERA CHAPALA -  GUADALAJARA </t>
  </si>
  <si>
    <t xml:space="preserve">SAN JOSE DEL QUINCE </t>
  </si>
  <si>
    <t xml:space="preserve">JUAN PABLO SOLORZANO DUARTE </t>
  </si>
  <si>
    <t>SOLORZANO</t>
  </si>
  <si>
    <t>CLUB PARADERO</t>
  </si>
  <si>
    <t xml:space="preserve">CLUB DE GOLF ATLAS </t>
  </si>
  <si>
    <t xml:space="preserve">ADRIANA BARRIENTOS </t>
  </si>
  <si>
    <t xml:space="preserve">BARRIENTOS </t>
  </si>
  <si>
    <t xml:space="preserve">INV-MOB SAPI DE CV  </t>
  </si>
  <si>
    <t xml:space="preserve">PASEO DE LOS SABINOS </t>
  </si>
  <si>
    <t xml:space="preserve">327 A </t>
  </si>
  <si>
    <t xml:space="preserve">FRACC. LA ASUCENA </t>
  </si>
  <si>
    <t xml:space="preserve">COMERCIO </t>
  </si>
  <si>
    <t xml:space="preserve">ALFONSO GUTIERREZ RAMÍREZ </t>
  </si>
  <si>
    <t>GUTIERREZ</t>
  </si>
  <si>
    <t>RAMÍREZ</t>
  </si>
  <si>
    <t>CARRETERA GUADALAJARA - CHAPALA</t>
  </si>
  <si>
    <t xml:space="preserve">PARQUE INDUSTRIAL GUADALAJARA </t>
  </si>
  <si>
    <t>HOTEL COMERCIAL</t>
  </si>
  <si>
    <t xml:space="preserve">LUCIA ELIZABETH LEANDRO JIMÉNEZ </t>
  </si>
  <si>
    <t>LEANDRO</t>
  </si>
  <si>
    <t>JIMÉNEZ</t>
  </si>
  <si>
    <t xml:space="preserve">CASAS JAVER SA DE CV </t>
  </si>
  <si>
    <t>ACENTOR , CALLE REAL, CALLE CORONADO, CALLE AJOYA</t>
  </si>
  <si>
    <t>LOTE:1 MAN: 41,42,43,44</t>
  </si>
  <si>
    <t>CIMA SERENA II</t>
  </si>
  <si>
    <t xml:space="preserve">HABITACIONAL </t>
  </si>
  <si>
    <t>AV. CIMA SERENA  Y CALLE MADEIRA</t>
  </si>
  <si>
    <t>LOTE: 1 MAN: 39</t>
  </si>
  <si>
    <t xml:space="preserve">CALLE AJOYA, CALLE AMAZILIA, CALLE RUISEÑOR </t>
  </si>
  <si>
    <t xml:space="preserve">OMAR ALEJANDRO ACEVES </t>
  </si>
  <si>
    <t>ACEVES</t>
  </si>
  <si>
    <t xml:space="preserve">CALLE JALISCO </t>
  </si>
  <si>
    <t xml:space="preserve">BALCONES DEL SALTO </t>
  </si>
  <si>
    <t xml:space="preserve">REINICIO DE LA LICENCIA DE URBANIZACIÓN </t>
  </si>
  <si>
    <t xml:space="preserve">TRAMITE CANCELADO </t>
  </si>
  <si>
    <t>ACEROS MINERVA DE OCCIDENTE SA DE CV</t>
  </si>
  <si>
    <t xml:space="preserve">CAMINO A PENWALT </t>
  </si>
  <si>
    <t xml:space="preserve">EL CASTILLO </t>
  </si>
  <si>
    <t xml:space="preserve">VIALIDAD </t>
  </si>
  <si>
    <t>MARCIAL RAFAEL LOPEZ DE LUNA</t>
  </si>
  <si>
    <t>DE LUNA</t>
  </si>
  <si>
    <t xml:space="preserve">OPERADORA DE SITES MEXICANOS SA DE CV </t>
  </si>
  <si>
    <t>PARCELA PREDIO RUSTICO SIN NOMBRE (VIALIDAD CONDOMINIO SAN DIEGO Y SAN ANDRES)</t>
  </si>
  <si>
    <t xml:space="preserve">LA PURISIMA </t>
  </si>
  <si>
    <t>JAIME GONZALEZ FERNANDEZ</t>
  </si>
  <si>
    <t xml:space="preserve">AV. SOLIDARIDAD IBEROAMERICANA </t>
  </si>
  <si>
    <t xml:space="preserve">BAÑOS </t>
  </si>
  <si>
    <t xml:space="preserve">EL GANSO ABARROTERO S DE RL DE CV </t>
  </si>
  <si>
    <t xml:space="preserve">AV. CIMA SERENA </t>
  </si>
  <si>
    <t xml:space="preserve">FRACC. CIMA SERENA </t>
  </si>
  <si>
    <t xml:space="preserve">TIENDA AUTOSERVICIO </t>
  </si>
  <si>
    <t>LUIS ANTONIO PRADO GARIBAY</t>
  </si>
  <si>
    <t>PRADO</t>
  </si>
  <si>
    <t>GARIBAY</t>
  </si>
  <si>
    <t xml:space="preserve">CALLE (800) HERMENEGILDO GALEANA </t>
  </si>
  <si>
    <t xml:space="preserve">OBRERA </t>
  </si>
  <si>
    <t xml:space="preserve">JORGE RAMON HERNANDEZ FLORES </t>
  </si>
  <si>
    <t xml:space="preserve">SAKLY SA DE CV </t>
  </si>
  <si>
    <t xml:space="preserve">CARRETERA GDL- EL SALTO </t>
  </si>
  <si>
    <t>F</t>
  </si>
  <si>
    <t xml:space="preserve">LAS AZUSENAS </t>
  </si>
  <si>
    <t>COMERCIAL FINANCIERO</t>
  </si>
  <si>
    <t xml:space="preserve">EXPEDIENTE </t>
  </si>
  <si>
    <t>LCM-001-2018</t>
  </si>
  <si>
    <t>LCM-004-2018</t>
  </si>
  <si>
    <t>CASA HABITACIÓN</t>
  </si>
  <si>
    <t>LCM-007-2018</t>
  </si>
  <si>
    <t>ENTREGADO</t>
  </si>
  <si>
    <t xml:space="preserve">ASIGNACIÓN DE ALINEAMIENTO Y NÚMERO OFICIAL </t>
  </si>
  <si>
    <t>ALNO-008-2018</t>
  </si>
  <si>
    <t>PENDIENTE</t>
  </si>
  <si>
    <t>LCM-020-2018</t>
  </si>
  <si>
    <t>LCM-022-2018</t>
  </si>
  <si>
    <t>EN ESPERA QUE TRAIGA DOCUMENTOS</t>
  </si>
  <si>
    <t>LCM-023-2018</t>
  </si>
  <si>
    <t>LCM-026-2018</t>
  </si>
  <si>
    <t>LCM-027-2018</t>
  </si>
  <si>
    <t>LCM-029-2018</t>
  </si>
  <si>
    <t>LCM-030-2018</t>
  </si>
  <si>
    <t>LCM-031-2018</t>
  </si>
  <si>
    <t>LCM-032-2018</t>
  </si>
  <si>
    <t>LCM-033-2018</t>
  </si>
  <si>
    <t>LCM-034-2018</t>
  </si>
  <si>
    <t xml:space="preserve">LUIS </t>
  </si>
  <si>
    <t>LUIS</t>
  </si>
  <si>
    <t>LCM-035-2018</t>
  </si>
  <si>
    <t>LCM-036-2018</t>
  </si>
  <si>
    <t>LCM-037-2018</t>
  </si>
  <si>
    <t xml:space="preserve">CANCELADO </t>
  </si>
  <si>
    <t>LCM-038-2018</t>
  </si>
  <si>
    <t>LCM-040-2018</t>
  </si>
  <si>
    <t xml:space="preserve">CAROLINA GARRIDO </t>
  </si>
  <si>
    <t xml:space="preserve">GARRIDO </t>
  </si>
  <si>
    <t>LCM-041-2018</t>
  </si>
  <si>
    <t>LCM-001-2019</t>
  </si>
  <si>
    <t>LCM-002-2019</t>
  </si>
  <si>
    <t xml:space="preserve">ROSA ICELA RODRIGUEZ ALEJO </t>
  </si>
  <si>
    <t xml:space="preserve">MARIA ISABEL PEÑA BENITEZ </t>
  </si>
  <si>
    <t xml:space="preserve">ROSARIO CONTRERAS DAVILA </t>
  </si>
  <si>
    <t xml:space="preserve">ANTONIO SALCEDO DIAZ </t>
  </si>
  <si>
    <t>ROSARIO ANTONIA GONZALEZ PAVA</t>
  </si>
  <si>
    <t xml:space="preserve">ANA VICTORIA ESPINOZA CAMBEROS </t>
  </si>
  <si>
    <t>MARÍA MAGDALENA SÁNCHEZ ORNELAS</t>
  </si>
  <si>
    <t xml:space="preserve">JOSE GUADALUPE RUELAS ZAMBRANO </t>
  </si>
  <si>
    <t xml:space="preserve">MA. ELENA VELASCO VANEGAS </t>
  </si>
  <si>
    <t xml:space="preserve">FLORENCIO ZAVALA VELAZQUEZ </t>
  </si>
  <si>
    <t xml:space="preserve">EMMANUEL RUELAS ZAMBRANO </t>
  </si>
  <si>
    <t xml:space="preserve">JOSE EDUARDO NUÑO JIMENEZ </t>
  </si>
  <si>
    <t xml:space="preserve">GISEL PATRICIA LEON GONZALEZ </t>
  </si>
  <si>
    <t>RUTH GARCÍA QUEVEDO / DALMIRO GARCIA QUEVEDO</t>
  </si>
  <si>
    <t xml:space="preserve">RAQUEL ORTEGA JASSO / JAVIER CEJA GÓMEZ </t>
  </si>
  <si>
    <t xml:space="preserve">BLANCA ESTHER JIMENEZ HINOJOSA </t>
  </si>
  <si>
    <t xml:space="preserve">HERMELINDA ESCOBAR HERNANDEZ </t>
  </si>
  <si>
    <t>ROSARIO DEL CARMEN DE ALBA BONILLA</t>
  </si>
  <si>
    <t xml:space="preserve">ERIKA BEATRIZ ALONSO MEDEL </t>
  </si>
  <si>
    <t xml:space="preserve">FAUSTINO PALOMAR SANTANA </t>
  </si>
  <si>
    <t xml:space="preserve">JOSE ARMANDO RODRIGO ARIAS CASTAÑEDA </t>
  </si>
  <si>
    <t xml:space="preserve">MONICA LILIANA GONZALEZ MEDINA </t>
  </si>
  <si>
    <t xml:space="preserve">EFRAIN MEJIA SÁNCHEZ </t>
  </si>
  <si>
    <t xml:space="preserve">HERRALUM INDUSTRIAL SA DE CV </t>
  </si>
  <si>
    <t>OMAR PELAEZ ROSETE</t>
  </si>
  <si>
    <t xml:space="preserve">MA. ELENA GODOY VALENZUELA </t>
  </si>
  <si>
    <t>ALNO-002-2018</t>
  </si>
  <si>
    <t>ALNO-003-2018</t>
  </si>
  <si>
    <t>ALNO-005-2018</t>
  </si>
  <si>
    <t>ALNO-006-2018</t>
  </si>
  <si>
    <t>ALNO-007-2018</t>
  </si>
  <si>
    <t>ALNO-009-2018</t>
  </si>
  <si>
    <t>ALNO-010-2018</t>
  </si>
  <si>
    <t>ALNO-011-2018</t>
  </si>
  <si>
    <t>ALNO-012-2018</t>
  </si>
  <si>
    <t>ALNO-013-2018</t>
  </si>
  <si>
    <t>ALNO-014-2018</t>
  </si>
  <si>
    <t>ALNO-015-2018</t>
  </si>
  <si>
    <t>ALNO-016-2018</t>
  </si>
  <si>
    <t>ALNO-017-2018</t>
  </si>
  <si>
    <t>ALNO-018-2018</t>
  </si>
  <si>
    <t>ALNO-021-2018</t>
  </si>
  <si>
    <t>ALNO-024-2018</t>
  </si>
  <si>
    <t>ALNO-025-2018</t>
  </si>
  <si>
    <t>ALNO-028-2018</t>
  </si>
  <si>
    <t>ALNO-039-2018</t>
  </si>
  <si>
    <t>ALNO-041-2018</t>
  </si>
  <si>
    <t>ALNO-042-2018</t>
  </si>
  <si>
    <t>ALNO-043-2018</t>
  </si>
  <si>
    <t>ALNO-044-2018</t>
  </si>
  <si>
    <t>ALNO-001-2019</t>
  </si>
  <si>
    <t>ALNO-002-2019</t>
  </si>
  <si>
    <t>ALNO-003-2019</t>
  </si>
  <si>
    <t>ALNO-004-2019</t>
  </si>
  <si>
    <t>ALNO-005-2019</t>
  </si>
  <si>
    <t>ALNO-006-2019</t>
  </si>
  <si>
    <t>ALNO-007-2019</t>
  </si>
  <si>
    <t>30/10/2018</t>
  </si>
  <si>
    <t>05/11/2018</t>
  </si>
  <si>
    <t>06/11/2018</t>
  </si>
  <si>
    <t>13/11/2018</t>
  </si>
  <si>
    <t>21/11/2018</t>
  </si>
  <si>
    <t>22/11/2018</t>
  </si>
  <si>
    <t>CARRETERA EX HACIENDA DEL CASTILLO (LOTE 3,4,5 Y 6)</t>
  </si>
  <si>
    <t xml:space="preserve">EJIDO LAS PINTAS  FRANCISCO I. MADERO </t>
  </si>
  <si>
    <t>PABLO VALDEZ #36-A</t>
  </si>
  <si>
    <t xml:space="preserve">LIBRAMIENTO JUANACATLÁN </t>
  </si>
  <si>
    <t xml:space="preserve">ANDADOR DEL PRADO </t>
  </si>
  <si>
    <t>ESMERALDA #28</t>
  </si>
  <si>
    <t>DE LA SIERRA #68</t>
  </si>
  <si>
    <t>DE LA CUESTA #84</t>
  </si>
  <si>
    <t>BENTONITA S/N</t>
  </si>
  <si>
    <t>DE LA LOMA #78</t>
  </si>
  <si>
    <t xml:space="preserve">PRIVADA SANTA ROSALIA </t>
  </si>
  <si>
    <t xml:space="preserve">CALZ. CLUB ATLAS NORTE </t>
  </si>
  <si>
    <t>ANDADOR GIRASOLES #389</t>
  </si>
  <si>
    <t xml:space="preserve">ANDADOR DE LA ARBOLEDA S/N </t>
  </si>
  <si>
    <t>PASEO DE LA PAROTA #8</t>
  </si>
  <si>
    <t xml:space="preserve">CARRETERA EL VERDE - CASTILLO </t>
  </si>
  <si>
    <t>SANTA MARIA L-31 M44</t>
  </si>
  <si>
    <t xml:space="preserve">CALLE COUNTRY #979-A UNIDAD PRIVADA </t>
  </si>
  <si>
    <t>SAN JUAN #57</t>
  </si>
  <si>
    <t xml:space="preserve">ABEL PALOMARES </t>
  </si>
  <si>
    <t xml:space="preserve">CALLE 4 PARQUE INDUSTRIAL EL SALTO </t>
  </si>
  <si>
    <t>PRIVADA CONSTITUCION#3</t>
  </si>
  <si>
    <t xml:space="preserve">EMILIANO ZAPATA </t>
  </si>
  <si>
    <t xml:space="preserve">SAN JOSE EL QUINCE </t>
  </si>
  <si>
    <t xml:space="preserve">FRACC. JARDINES DEL CASTILLO </t>
  </si>
  <si>
    <t xml:space="preserve">LAS PINTAS </t>
  </si>
  <si>
    <t xml:space="preserve">EL VERDE </t>
  </si>
  <si>
    <t xml:space="preserve">LA LOMA </t>
  </si>
  <si>
    <t xml:space="preserve">FRACC. ALAMEDA </t>
  </si>
  <si>
    <t xml:space="preserve">FRACC. LA LOMA </t>
  </si>
  <si>
    <t>FARCC. PINAR DE LA VENTA</t>
  </si>
  <si>
    <t xml:space="preserve">LOMAS DEL VERDE </t>
  </si>
  <si>
    <t xml:space="preserve">LOS MAESTROS </t>
  </si>
  <si>
    <t>ATLAS COUNTRY CLUB</t>
  </si>
  <si>
    <t xml:space="preserve">VILLAS DE GUADALUPE </t>
  </si>
  <si>
    <t xml:space="preserve">SAN LORENZO </t>
  </si>
  <si>
    <t xml:space="preserve">DIAMANTE </t>
  </si>
  <si>
    <t xml:space="preserve">PARQUE INDUSTRIAL EL SALTO </t>
  </si>
  <si>
    <t>MARIO</t>
  </si>
  <si>
    <t>VIENE POR LA DOCUMENTACIÓN</t>
  </si>
  <si>
    <t xml:space="preserve">MARIO </t>
  </si>
  <si>
    <t xml:space="preserve">SUBDIVISIÓN </t>
  </si>
  <si>
    <t>RAMONA MERCADO AGUAYO</t>
  </si>
  <si>
    <t xml:space="preserve">CONRADO CALDERON GÓMEZ </t>
  </si>
  <si>
    <t xml:space="preserve">BEATRIZ VAZQUEZ BAÑALES </t>
  </si>
  <si>
    <t xml:space="preserve">MIGUEL RICARDO MENDEZ ROMAN </t>
  </si>
  <si>
    <t xml:space="preserve">ANTONIO TAPIA MARQUEZ </t>
  </si>
  <si>
    <t xml:space="preserve">JOSE LUIS ANTONIO RAMIREZ CASTILLO </t>
  </si>
  <si>
    <t xml:space="preserve">ALEJANDRO LIMON CARDENAS </t>
  </si>
  <si>
    <t>VICTOR REYNOSO RUIZ</t>
  </si>
  <si>
    <t xml:space="preserve">JOSÉ ANTONIO GÓMEZ LÓPEZ </t>
  </si>
  <si>
    <t xml:space="preserve">BERTHA PÉREZ RAMOS </t>
  </si>
  <si>
    <t xml:space="preserve">HUGO FERNÁNDEZ GANDARA </t>
  </si>
  <si>
    <t>JUAN SUAREZ CABRAL</t>
  </si>
  <si>
    <t>JOEL MARTÍNEZ PÉREZ - HILDA MARÍA VELAZQUEZ B.</t>
  </si>
  <si>
    <t xml:space="preserve">BERTHA ALICIA RODRIGUEZ VALDERRAMA </t>
  </si>
  <si>
    <t xml:space="preserve">ALMA CARITINA ANGULO LUA </t>
  </si>
  <si>
    <t xml:space="preserve">ELENA HERMOSILLO HERNÁNDEZ </t>
  </si>
  <si>
    <t>SUB-001-2018</t>
  </si>
  <si>
    <t>SUB-002-2018</t>
  </si>
  <si>
    <t>SUB-003-2018</t>
  </si>
  <si>
    <t>SUB-004-2018</t>
  </si>
  <si>
    <t>SUB-005-2018</t>
  </si>
  <si>
    <t>SUB-006-2018</t>
  </si>
  <si>
    <t>SUB-007-2018</t>
  </si>
  <si>
    <t>SUB-008-2018</t>
  </si>
  <si>
    <t>SUB-009-2018</t>
  </si>
  <si>
    <t>SUB-010-2018</t>
  </si>
  <si>
    <t>SUB-011-2018</t>
  </si>
  <si>
    <t>SUB-012-2018</t>
  </si>
  <si>
    <t>SUB-013-2018</t>
  </si>
  <si>
    <t>SUB-014-2018</t>
  </si>
  <si>
    <t>SUB-001-2019</t>
  </si>
  <si>
    <t>SUB-002-2019</t>
  </si>
  <si>
    <t>SUB-003-2019</t>
  </si>
  <si>
    <t xml:space="preserve">SUBDIVISIÓN CASA HABITACION  </t>
  </si>
  <si>
    <t>SUBDIVICION CASA HABITACION</t>
  </si>
  <si>
    <t>SUBDIVISIÓN</t>
  </si>
  <si>
    <t xml:space="preserve">LOTE </t>
  </si>
  <si>
    <t xml:space="preserve">SUBDIVISIÓN CASA HABITACIÓN </t>
  </si>
  <si>
    <t xml:space="preserve">CASA HABITACIONAL </t>
  </si>
  <si>
    <t>CASA HABITACIONAL PARA SUBDIVIDIR</t>
  </si>
  <si>
    <t xml:space="preserve">SUBDIVISIÓN USOS MULTIPLES HABITACIONAL Y COMERCIO </t>
  </si>
  <si>
    <t>CALLE COUNTRY CLUB    L 59 M-7</t>
  </si>
  <si>
    <t xml:space="preserve">16 DE SEPTIEMBRE </t>
  </si>
  <si>
    <t xml:space="preserve">EL CARMEN </t>
  </si>
  <si>
    <t xml:space="preserve">CENTRO </t>
  </si>
  <si>
    <t xml:space="preserve">SAN JOSE DEL 15 </t>
  </si>
  <si>
    <t xml:space="preserve">FRAC. VILLAS DE TERRANOVA </t>
  </si>
  <si>
    <t xml:space="preserve">LA GUADALUPANA </t>
  </si>
  <si>
    <t>EX. HACIENDA DELCASTILLO</t>
  </si>
  <si>
    <t xml:space="preserve">CABECERA MUNICIPAL </t>
  </si>
  <si>
    <t xml:space="preserve">LAS PIONTAS DE ARRIBA </t>
  </si>
  <si>
    <t xml:space="preserve">ALVAREZ DEL CASTILLO </t>
  </si>
  <si>
    <r>
      <t xml:space="preserve">ENRIQUE FLORES MAGON  </t>
    </r>
    <r>
      <rPr>
        <i/>
        <sz val="12"/>
        <rFont val="Arial"/>
        <family val="2"/>
      </rPr>
      <t>#</t>
    </r>
    <r>
      <rPr>
        <sz val="12"/>
        <rFont val="Arial"/>
        <family val="2"/>
      </rPr>
      <t>3</t>
    </r>
  </si>
  <si>
    <t>MERCADO</t>
  </si>
  <si>
    <t>CALDERON</t>
  </si>
  <si>
    <t>MENDEZ</t>
  </si>
  <si>
    <t>RAMIREZ</t>
  </si>
  <si>
    <t>LIMON</t>
  </si>
  <si>
    <t>REYNOSO</t>
  </si>
  <si>
    <t>AGUAYO</t>
  </si>
  <si>
    <t>CARDENAS</t>
  </si>
  <si>
    <t>RAMOS</t>
  </si>
  <si>
    <t>GANDARA</t>
  </si>
  <si>
    <t>ZALAZAR</t>
  </si>
  <si>
    <t>CABRAL</t>
  </si>
  <si>
    <t xml:space="preserve">VAZQUEZ </t>
  </si>
  <si>
    <t xml:space="preserve">ROMAN </t>
  </si>
  <si>
    <t xml:space="preserve">TAPIA </t>
  </si>
  <si>
    <t xml:space="preserve">MARQUEZ </t>
  </si>
  <si>
    <t xml:space="preserve">CASTILLO </t>
  </si>
  <si>
    <t xml:space="preserve">RUIZ </t>
  </si>
  <si>
    <t xml:space="preserve">RODRIGUEZ </t>
  </si>
  <si>
    <t xml:space="preserve">VALDERRAMA </t>
  </si>
  <si>
    <t xml:space="preserve">ANGULO </t>
  </si>
  <si>
    <t xml:space="preserve">HERMOSILLO </t>
  </si>
  <si>
    <t xml:space="preserve">GARCIA </t>
  </si>
  <si>
    <t>B</t>
  </si>
  <si>
    <t>A</t>
  </si>
  <si>
    <t xml:space="preserve">AV. HELIODORO HERNÁNDEZ LOZA </t>
  </si>
  <si>
    <t xml:space="preserve">INDEPENDENCIA </t>
  </si>
  <si>
    <t xml:space="preserve">CUAHUTEMOC </t>
  </si>
  <si>
    <t>PRIVADA ALVARO OBREGON</t>
  </si>
  <si>
    <t>AV. TERRANOVA</t>
  </si>
  <si>
    <t xml:space="preserve">BUGAMBILIAS </t>
  </si>
  <si>
    <t xml:space="preserve">NIÑOS HEROES </t>
  </si>
  <si>
    <t>PIRUL</t>
  </si>
  <si>
    <t xml:space="preserve">LOPEZ COTILLA </t>
  </si>
  <si>
    <t xml:space="preserve">BATALLONES ROJOS </t>
  </si>
  <si>
    <t xml:space="preserve">20 DE MAYO </t>
  </si>
  <si>
    <t xml:space="preserve">JOSE GARCIA </t>
  </si>
  <si>
    <t>HABITABILIDAD</t>
  </si>
  <si>
    <t>HAB-001-2018</t>
  </si>
  <si>
    <t>HAB-002-2018</t>
  </si>
  <si>
    <t>HAB-003-2018</t>
  </si>
  <si>
    <t>HAB-004-2018</t>
  </si>
  <si>
    <t>HAB-005-2018</t>
  </si>
  <si>
    <t>HAB-001-2019</t>
  </si>
  <si>
    <t>HAB-002-2019</t>
  </si>
  <si>
    <t xml:space="preserve">DESARROLLADORA AFILE SA DE CV </t>
  </si>
  <si>
    <t xml:space="preserve">SALVADOR LÓPEZ LEÓN </t>
  </si>
  <si>
    <t>OLIVIA ESLEHIDY BEDOY BRISEÑO</t>
  </si>
  <si>
    <t>ROSALINA IBARRA ROGRIGUEZ</t>
  </si>
  <si>
    <t xml:space="preserve">MELQUIADES CUEVAS MADRIGAL </t>
  </si>
  <si>
    <t xml:space="preserve">PROMOTORA KILI SA DE CV  / GRUPO SAN CARLOS SA DE CV </t>
  </si>
  <si>
    <t xml:space="preserve">CERTIFICADO DE HABITABILIDAD </t>
  </si>
  <si>
    <t>DEL IMPRESOR NORTE, SUR, CALLE DEL HILA</t>
  </si>
  <si>
    <t>FRANCISCO VILLA #58 Y 60</t>
  </si>
  <si>
    <t>VIA DE LOS ABETOS #528</t>
  </si>
  <si>
    <t>HELIODORO HERNANDEZ LOZA#810</t>
  </si>
  <si>
    <t>CARRETERA A LA CAPILLA#95</t>
  </si>
  <si>
    <t xml:space="preserve">JUAN ESCUTIA #175 F3 </t>
  </si>
  <si>
    <t xml:space="preserve">CASTILLO DE CHAPULTEPEC </t>
  </si>
  <si>
    <t xml:space="preserve">PARQUES DEL TRIUNFO </t>
  </si>
  <si>
    <t xml:space="preserve">FRACC. LA AZUCENA </t>
  </si>
  <si>
    <t>EL SABINO</t>
  </si>
  <si>
    <t>EL CASTILLO</t>
  </si>
  <si>
    <t xml:space="preserve">EL DIAMANTE </t>
  </si>
  <si>
    <t>PARQUES DEL CASTILLO</t>
  </si>
  <si>
    <t xml:space="preserve">COMERCIO Y SERVICIO </t>
  </si>
  <si>
    <t>RUPTURACIÓN DE PAVIMENTO</t>
  </si>
  <si>
    <t>RUP-001-2018</t>
  </si>
  <si>
    <t>RUP-002-2018</t>
  </si>
  <si>
    <t>RUP-003-2018</t>
  </si>
  <si>
    <t>RUP-001-2019</t>
  </si>
  <si>
    <t>RUP-002-2019</t>
  </si>
  <si>
    <t>RUP-003-2019</t>
  </si>
  <si>
    <t>RUP-004-2019</t>
  </si>
  <si>
    <t>RUP-005-2019</t>
  </si>
  <si>
    <t>FERNANDO GONZALEZ MENDEZ (CADENA COMERCIAL OXXO)</t>
  </si>
  <si>
    <t xml:space="preserve">GRUPO ALFER ELECTRIC / OXXO PAVIMENTACION ELECTRICA </t>
  </si>
  <si>
    <t xml:space="preserve">COPPEL SA DE CV </t>
  </si>
  <si>
    <t xml:space="preserve">RUBEN PULIDO VALDES / INMOB SC / CADENA COMERCIAL OXXO SA DE CV ADRIANA BARRIENTOS </t>
  </si>
  <si>
    <t xml:space="preserve">TRACTEBEL DGJ SA DE CV </t>
  </si>
  <si>
    <t xml:space="preserve">EN ESPERA </t>
  </si>
  <si>
    <t xml:space="preserve">RP/JCA/19/000025 Extensión de red Cima Serena </t>
  </si>
  <si>
    <t>RP/JCA/19/000024 BURLEY &amp;VIRGINIA</t>
  </si>
  <si>
    <t>RP/JCA/19/000026 EXTENSIÓN DE campo bello 1 y 2</t>
  </si>
  <si>
    <t xml:space="preserve">AV. CAMPO BELLO Y AV. PETIRROJO - TRAMO 1 </t>
  </si>
  <si>
    <t>AV. DE LAS TORRES</t>
  </si>
  <si>
    <t>CALLE SANTA ROSA / AV. DE LAS TORRES S/N.</t>
  </si>
  <si>
    <t xml:space="preserve">AV. LOS SABINOS #325 LA AZUSENA </t>
  </si>
  <si>
    <t xml:space="preserve">PASEOS DE LOS SABINOS #327 A </t>
  </si>
  <si>
    <t>FRACCIONAMIENTO CIMA SERENA ETAPA 1</t>
  </si>
  <si>
    <t xml:space="preserve">CARRETERA GDL - EL SALTO KM. 114 VIA EL VERDE </t>
  </si>
  <si>
    <t>BENITO JUAREZ, VICTORIANO HUERTA, CEREZOS</t>
  </si>
  <si>
    <t xml:space="preserve">CIMA SERENA </t>
  </si>
  <si>
    <t>PACIFICO</t>
  </si>
  <si>
    <t xml:space="preserve">PACIFICO </t>
  </si>
  <si>
    <t xml:space="preserve">LA AZUSENA </t>
  </si>
  <si>
    <t xml:space="preserve">FRACC. LA AZUSENA </t>
  </si>
  <si>
    <t xml:space="preserve">FRACC. CAMPO BELLO </t>
  </si>
  <si>
    <t>LCM-003-2019</t>
  </si>
  <si>
    <t xml:space="preserve">EFREN HERNANDEZ MENA </t>
  </si>
  <si>
    <t xml:space="preserve">MENA </t>
  </si>
  <si>
    <t xml:space="preserve">TACUBA </t>
  </si>
  <si>
    <t>CALLE</t>
  </si>
  <si>
    <t>COLONIA</t>
  </si>
  <si>
    <t>ALNO-008-2019</t>
  </si>
  <si>
    <t xml:space="preserve">FRANCISCO I. MADERO </t>
  </si>
  <si>
    <t xml:space="preserve">EL SALTO </t>
  </si>
  <si>
    <t>AVENIDA</t>
  </si>
  <si>
    <t>PRORROGA LICENCIA DE EDIFICACIÓN</t>
  </si>
  <si>
    <t>PROLC-001-2019</t>
  </si>
  <si>
    <t xml:space="preserve">ZOLTEK DE MÉXICO SA DE CV </t>
  </si>
  <si>
    <t xml:space="preserve">CARRETERA EL SALTO </t>
  </si>
  <si>
    <t>CARRETERA</t>
  </si>
  <si>
    <t>KM 3</t>
  </si>
  <si>
    <t xml:space="preserve">SAN JOSE DEL CASTILLO </t>
  </si>
  <si>
    <t>SUSPENCIÓN DE LICENCIA DE CONSTRUCCIÓN</t>
  </si>
  <si>
    <t>SUSLC-001-2019</t>
  </si>
  <si>
    <t>GUERRERO</t>
  </si>
  <si>
    <t>JAVIER GUERRERO MERCADO</t>
  </si>
  <si>
    <t>GLORIA GUADALUPE ANDRADE VENTURA</t>
  </si>
  <si>
    <t xml:space="preserve">ANDRADE </t>
  </si>
  <si>
    <t>ALNO-009-2019</t>
  </si>
  <si>
    <t xml:space="preserve">CALLE </t>
  </si>
  <si>
    <t xml:space="preserve">RETORNO </t>
  </si>
  <si>
    <t xml:space="preserve">COLONIA </t>
  </si>
  <si>
    <t>SAN LORENZO</t>
  </si>
  <si>
    <t>LICENCIA DE CONSTRUCCION MAYOR</t>
  </si>
  <si>
    <t xml:space="preserve">LICENCIA DE CONSTRUCCION MENOR </t>
  </si>
  <si>
    <t>MANUEL CARRANZA VILLASANO</t>
  </si>
  <si>
    <t>CARRANZA</t>
  </si>
  <si>
    <t>VILLASANO</t>
  </si>
  <si>
    <t>OBRERA</t>
  </si>
  <si>
    <t>BARDEO Y COLOCACIÓN DE MALLA</t>
  </si>
  <si>
    <t>BM-001-2018</t>
  </si>
  <si>
    <t>BM-002-2018</t>
  </si>
  <si>
    <t>BM-001-2019</t>
  </si>
  <si>
    <t>BM-002-2019</t>
  </si>
  <si>
    <t xml:space="preserve">FABIOLA MELENDEZ RODRIGUEZ </t>
  </si>
  <si>
    <t>FRANCISCO GARCÍA GUTIERREZ</t>
  </si>
  <si>
    <t xml:space="preserve">HILDA MAYRA GÓMEZ IBARRA / FRANCISCO SALAMANCA ORNELAS </t>
  </si>
  <si>
    <t>PASEO DE LAS AZUCENAS PONIENTE  LOTE #31</t>
  </si>
  <si>
    <t>PROLONGACIÓN MORELOS LOTE 2 MANZANA 35</t>
  </si>
  <si>
    <t>CALZADA CLUB ATLAS SUR #578-A</t>
  </si>
  <si>
    <t xml:space="preserve">LA AZUCENA </t>
  </si>
  <si>
    <t xml:space="preserve">EL MUELLE </t>
  </si>
  <si>
    <t>BARDEO</t>
  </si>
  <si>
    <t>BM-003-2019</t>
  </si>
  <si>
    <t xml:space="preserve">COREY SA DE CV </t>
  </si>
  <si>
    <t xml:space="preserve">MARIA DE JESUS GÓMEZ RUELAS </t>
  </si>
  <si>
    <t>CARRETERA A LA CAPILLA KM. 1.8</t>
  </si>
  <si>
    <t>KM. 1.8</t>
  </si>
  <si>
    <t xml:space="preserve">EL CONIQUE </t>
  </si>
  <si>
    <t>ROBERTO PADILLA ORTIZ</t>
  </si>
  <si>
    <t>PADILLA</t>
  </si>
  <si>
    <t>ORTIZ</t>
  </si>
  <si>
    <t>DEL LIMITE</t>
  </si>
  <si>
    <t>FRACC. LA LOMA</t>
  </si>
  <si>
    <t>CPLC-001-2018</t>
  </si>
  <si>
    <t>JIMENEZ</t>
  </si>
  <si>
    <t xml:space="preserve">AVENIDA </t>
  </si>
  <si>
    <t xml:space="preserve">REFORMA </t>
  </si>
  <si>
    <t>JOSE RAMON GUTIERREZ JIMENEZ</t>
  </si>
  <si>
    <t>H4-H</t>
  </si>
  <si>
    <t>LCM-004-2019</t>
  </si>
  <si>
    <t xml:space="preserve">MARÍA GUADALUPE ALCARAZ PARTIDA </t>
  </si>
  <si>
    <t>ALCARAZ</t>
  </si>
  <si>
    <t xml:space="preserve">PARTIDA </t>
  </si>
  <si>
    <t xml:space="preserve">EUCALIPTO </t>
  </si>
  <si>
    <t>LA HIGUERA</t>
  </si>
  <si>
    <t xml:space="preserve">GONZALEZ </t>
  </si>
  <si>
    <t>JUANA GONZALEZ SANDOVAL</t>
  </si>
  <si>
    <t xml:space="preserve">SANDOVAL </t>
  </si>
  <si>
    <t xml:space="preserve">PRIVADA EL MEZQUITE </t>
  </si>
  <si>
    <t xml:space="preserve"> ROGELIO ARCE RODRIGUEZ  Y ANGELA LOPEZ GUZMAN ADRIANA BARRIENTOS </t>
  </si>
  <si>
    <t>ARCE</t>
  </si>
  <si>
    <t xml:space="preserve"> ROGELIO ARCE RODRIGUEZ  / ADRIANA BARRIENTOS / CADENA COMERCIAL OXXO SA DE CV </t>
  </si>
  <si>
    <t xml:space="preserve">ALCARAZ </t>
  </si>
  <si>
    <t xml:space="preserve">LA HIGUERA </t>
  </si>
  <si>
    <t>ALNO-012-2019</t>
  </si>
  <si>
    <t>ALNO-011-2019</t>
  </si>
  <si>
    <t>ALNO-010-2019</t>
  </si>
  <si>
    <t>ALNO-014-2019</t>
  </si>
  <si>
    <t>SUB-004-2019</t>
  </si>
  <si>
    <t>RAMON RUVALCABA ORNELAS</t>
  </si>
  <si>
    <t xml:space="preserve">FELIPE ANGELES </t>
  </si>
  <si>
    <t xml:space="preserve">GUTIERREZ </t>
  </si>
  <si>
    <t xml:space="preserve">SOLICITUD DE BITÁCORA DE OBRA </t>
  </si>
  <si>
    <t>BIT-001-2019</t>
  </si>
  <si>
    <t xml:space="preserve">LICENCIA DE CONSTRUCCIÓN </t>
  </si>
  <si>
    <t xml:space="preserve">PARQUES DEL CASTILLO </t>
  </si>
  <si>
    <t>LCM-005-2019</t>
  </si>
  <si>
    <t>RAUL MELITON LUNA GARCIA</t>
  </si>
  <si>
    <t>LUNA</t>
  </si>
  <si>
    <t xml:space="preserve">QUIMIKAO SA DE CV </t>
  </si>
  <si>
    <t xml:space="preserve">KM. 22.5 CARRETERA GUADALAJARA EL SALTO </t>
  </si>
  <si>
    <t>KM. 22.5</t>
  </si>
  <si>
    <t>ESTRUCTURA</t>
  </si>
  <si>
    <t>DEL RIO</t>
  </si>
  <si>
    <t xml:space="preserve">RAMIREZ </t>
  </si>
  <si>
    <t>CASTRO</t>
  </si>
  <si>
    <t xml:space="preserve">HELIODORO HERNANDEZ LOZA </t>
  </si>
  <si>
    <t xml:space="preserve">POTRERO NUEVO </t>
  </si>
  <si>
    <t xml:space="preserve">MACIAS </t>
  </si>
  <si>
    <t xml:space="preserve">LAS PINTAS DE ARRIBA </t>
  </si>
  <si>
    <t>CARRILLO</t>
  </si>
  <si>
    <t>LAS PINTAS DE ARRIBA</t>
  </si>
  <si>
    <t>TAMAYO</t>
  </si>
  <si>
    <t>SUB-005-2019</t>
  </si>
  <si>
    <t>ALATORRE</t>
  </si>
  <si>
    <t>TABACHINES</t>
  </si>
  <si>
    <t xml:space="preserve">CERVANTES </t>
  </si>
  <si>
    <t xml:space="preserve">CAMPOS </t>
  </si>
  <si>
    <t xml:space="preserve">DE ANDA </t>
  </si>
  <si>
    <t>CARRETERA ANTIGUA A CHAPALA</t>
  </si>
  <si>
    <t>LA HUIZACHERA</t>
  </si>
  <si>
    <t>INDEPENDENCIA</t>
  </si>
  <si>
    <t xml:space="preserve">OROZCO </t>
  </si>
  <si>
    <t>GUZMAN</t>
  </si>
  <si>
    <t>SOTO</t>
  </si>
  <si>
    <t>ESQUEDA</t>
  </si>
  <si>
    <t>OLIVAREZ</t>
  </si>
  <si>
    <t>SAN JOSE DEL CASTILLO</t>
  </si>
  <si>
    <t xml:space="preserve">OCAMPO </t>
  </si>
  <si>
    <t>CONSTITUCION</t>
  </si>
  <si>
    <t>REGIMEN DE CONDOMINIO</t>
  </si>
  <si>
    <t xml:space="preserve">H4-H </t>
  </si>
  <si>
    <t xml:space="preserve">BIENES Y RAICES JARDÍN REAL SA DE CV </t>
  </si>
  <si>
    <t>RECON-003-2019</t>
  </si>
  <si>
    <t>ABRAHAM FRANCISCO FLORES VELEZ</t>
  </si>
  <si>
    <t>VELEZ</t>
  </si>
  <si>
    <t xml:space="preserve">ANTIGUA CARRETERA A CHAPALA </t>
  </si>
  <si>
    <t xml:space="preserve">ESPINOZA </t>
  </si>
  <si>
    <t>D</t>
  </si>
  <si>
    <t>BUENO</t>
  </si>
  <si>
    <t>SIERRA</t>
  </si>
  <si>
    <t>GOMEZ FARIAS</t>
  </si>
  <si>
    <t>CHAVEZ</t>
  </si>
  <si>
    <t>SANTA FE</t>
  </si>
  <si>
    <t>SUB-006-2019</t>
  </si>
  <si>
    <t>MARIA CORTES GONZALEZ</t>
  </si>
  <si>
    <t>VICENTE GUERRERO</t>
  </si>
  <si>
    <t>MEJIA</t>
  </si>
  <si>
    <t>C</t>
  </si>
  <si>
    <t>ALNO-015-2019</t>
  </si>
  <si>
    <t>ALNO-016-2019</t>
  </si>
  <si>
    <t>MIGUEL ANGEL SANTANA JARA</t>
  </si>
  <si>
    <t xml:space="preserve">SANTANA </t>
  </si>
  <si>
    <t>JARA</t>
  </si>
  <si>
    <t>PARQUES DEL TRIUNFO</t>
  </si>
  <si>
    <t>ALVAREZ</t>
  </si>
  <si>
    <t>CONTRERAS</t>
  </si>
  <si>
    <t>ALNO-017-2019</t>
  </si>
  <si>
    <t>JUAN MANUEL FAJARDO</t>
  </si>
  <si>
    <t>FARJADO</t>
  </si>
  <si>
    <t xml:space="preserve">AVE. CLUB JALISCO </t>
  </si>
  <si>
    <t>LCM-006-2019</t>
  </si>
  <si>
    <t xml:space="preserve">JOSEFA ORTIZ DE DOMINGUEZ </t>
  </si>
  <si>
    <t xml:space="preserve">LLAMAS </t>
  </si>
  <si>
    <t xml:space="preserve">PEREZ </t>
  </si>
  <si>
    <t>LIBERTAD</t>
  </si>
  <si>
    <t xml:space="preserve">VENUSTIANO CARRANZA </t>
  </si>
  <si>
    <t>HERRERIA</t>
  </si>
  <si>
    <t xml:space="preserve">JUAN ESCUTIA </t>
  </si>
  <si>
    <t>VELAZQUEZ</t>
  </si>
  <si>
    <t>LCM-007-2019</t>
  </si>
  <si>
    <t>11 CASA HABITACIÓN</t>
  </si>
  <si>
    <t>SALVADOR PAREDES FIGUEROA</t>
  </si>
  <si>
    <t>PAREDES</t>
  </si>
  <si>
    <t>FIGUEROA</t>
  </si>
  <si>
    <t>SUB-007-2019</t>
  </si>
  <si>
    <t>IGNACIO VELAZQUEZ RODRIGUEZ</t>
  </si>
  <si>
    <t>HIDALGO Y EMILIANO ZAPATA LAS PINTAS</t>
  </si>
  <si>
    <t>LCM-008-2019</t>
  </si>
  <si>
    <t>TIENDA MINISUPER</t>
  </si>
  <si>
    <t xml:space="preserve">NAVARRO </t>
  </si>
  <si>
    <t xml:space="preserve">SAN VICENTE </t>
  </si>
  <si>
    <t>LICENCIA DE DEMOLICIÓN Y LICENCIA DE CONSTRUCCIÓN  Y NUMERO OFICIAL</t>
  </si>
  <si>
    <t>LAS PINTAS</t>
  </si>
  <si>
    <t>ARELLANO</t>
  </si>
  <si>
    <t>PABLO VALDEZ</t>
  </si>
  <si>
    <t xml:space="preserve">AGUA BLANCA </t>
  </si>
  <si>
    <t>BECERRA</t>
  </si>
  <si>
    <t>INSURGENTES</t>
  </si>
  <si>
    <t>CAMBIO DE PROYECTO DE EDIFICACION</t>
  </si>
  <si>
    <t>ALEXANDRO ANTONIO SALAZAR PEREZ</t>
  </si>
  <si>
    <t xml:space="preserve">ZALAZAR </t>
  </si>
  <si>
    <t xml:space="preserve">GRUPO INMOBILIARIO FRACO SA DE CV </t>
  </si>
  <si>
    <t xml:space="preserve">CASAS JAVER </t>
  </si>
  <si>
    <t>RECON-004-2019</t>
  </si>
  <si>
    <t>CIMA SANTA BARBARA ETAPA 1 , 37 FRACCIONES, 74 VIVIENDAS</t>
  </si>
  <si>
    <t xml:space="preserve">SAN JOSE </t>
  </si>
  <si>
    <t xml:space="preserve">LAS PINTITAS </t>
  </si>
  <si>
    <t>LA LOMA</t>
  </si>
  <si>
    <t>JASSO</t>
  </si>
  <si>
    <t>DAVILA</t>
  </si>
  <si>
    <t>JAVIER MINA</t>
  </si>
  <si>
    <t xml:space="preserve">ARAMBULA </t>
  </si>
  <si>
    <t>DELGADO</t>
  </si>
  <si>
    <t>CPLC-001-2019</t>
  </si>
  <si>
    <t>CPLC-002-2019</t>
  </si>
  <si>
    <t>CAMBIO DE PROTECTO DE EDIFICACION</t>
  </si>
  <si>
    <t>ANA YAMIRA HERNANDEZ RAMIREZ</t>
  </si>
  <si>
    <t>BIENES RAICES JARDIN REAL</t>
  </si>
  <si>
    <t>CONDOMINIO BAUHINIA</t>
  </si>
  <si>
    <t>LA MEZA</t>
  </si>
  <si>
    <t>CRUZ</t>
  </si>
  <si>
    <t>SANTIAGO</t>
  </si>
  <si>
    <t>VILLAREAL</t>
  </si>
  <si>
    <t xml:space="preserve">ZARAGOZA </t>
  </si>
  <si>
    <t xml:space="preserve">5 DE MAYO </t>
  </si>
  <si>
    <t>MORA</t>
  </si>
  <si>
    <t>CORTEZ</t>
  </si>
  <si>
    <t>ALNO-018-2019</t>
  </si>
  <si>
    <t>CASA HABITACION</t>
  </si>
  <si>
    <t>RAMALES</t>
  </si>
  <si>
    <t>MARIA DEL CARMEN RAMALES RAMIREZ</t>
  </si>
  <si>
    <t xml:space="preserve">FRANCISCO CONTRERAS </t>
  </si>
  <si>
    <t>ESPINOZA</t>
  </si>
  <si>
    <t>LOZANO</t>
  </si>
  <si>
    <t>ARTEAGA</t>
  </si>
  <si>
    <t>LCM-009-2019</t>
  </si>
  <si>
    <t>ERICK ALAN CAPETILLO MELENDEZ / MARIA GUADALUPE VENEGAS ZAVALA</t>
  </si>
  <si>
    <t xml:space="preserve">CAPETILLO </t>
  </si>
  <si>
    <t>MELENDEZ</t>
  </si>
  <si>
    <t>FRACCIONAMIENTO</t>
  </si>
  <si>
    <t>CLUB ATLAS GUADALAJARA</t>
  </si>
  <si>
    <t>M-11</t>
  </si>
  <si>
    <t xml:space="preserve">CASA HABITACION </t>
  </si>
  <si>
    <t xml:space="preserve">GUZMAN </t>
  </si>
  <si>
    <t>ALNO-019-2019</t>
  </si>
  <si>
    <t>CAMBIO DE PROYECTO EDIFICACIÓN</t>
  </si>
  <si>
    <t>CAMBIO DE PROYECTO URBANO</t>
  </si>
  <si>
    <t>CPU-001-2019</t>
  </si>
  <si>
    <t xml:space="preserve">ARO-VARMONIA Y ORDEN EN LA VIVIENDA SA DE CV </t>
  </si>
  <si>
    <t xml:space="preserve">JESUS MARIA </t>
  </si>
  <si>
    <t>LCM-010-2019</t>
  </si>
  <si>
    <t>LICENCIA DE CONSTRUCCION MAYOR HABITACIONAL</t>
  </si>
  <si>
    <t>ERIKA BEATRIZ ALONSO MEDEL</t>
  </si>
  <si>
    <t>ALONSO</t>
  </si>
  <si>
    <t>MEDEL</t>
  </si>
  <si>
    <t>SANTA MARIA</t>
  </si>
  <si>
    <t xml:space="preserve">REYES </t>
  </si>
  <si>
    <t xml:space="preserve">RAMOS </t>
  </si>
  <si>
    <t xml:space="preserve">PADILLA </t>
  </si>
  <si>
    <t>PLAN DE GUADALUPE</t>
  </si>
  <si>
    <t xml:space="preserve">PLAN DE GUADALUPE </t>
  </si>
  <si>
    <t>LCM-011-2019</t>
  </si>
  <si>
    <t xml:space="preserve">LOCAL COMERCIAL </t>
  </si>
  <si>
    <t>JOSE OSVALDO GUTIERREZ TORRES</t>
  </si>
  <si>
    <t xml:space="preserve">PROLONGACION JALISCO </t>
  </si>
  <si>
    <t>LOCAL COMERCIAL</t>
  </si>
  <si>
    <t>CARLON</t>
  </si>
  <si>
    <t>ESPINO</t>
  </si>
  <si>
    <t xml:space="preserve">IBARRA </t>
  </si>
  <si>
    <t>RUP-006-2019</t>
  </si>
  <si>
    <t>RUP-007-2019</t>
  </si>
  <si>
    <t>CONEXION DE TUBERIA GAS NATURAL</t>
  </si>
  <si>
    <t>CARR. GUADALAJARA - EL SALTO KM.22.5</t>
  </si>
  <si>
    <t>SAN JOSE DEL VERDE</t>
  </si>
  <si>
    <t>PERFORACIÓN DIRECCIONAL 200 MTS</t>
  </si>
  <si>
    <t>AV. LAS TORRES ( PERIFERICO SUR)</t>
  </si>
  <si>
    <t>EL VERDE0</t>
  </si>
  <si>
    <t xml:space="preserve">CHAVEZ </t>
  </si>
  <si>
    <t>ZERMEÑO</t>
  </si>
  <si>
    <t>GUADALUPE MONTENEGRO</t>
  </si>
  <si>
    <t>ALNO-020-2019</t>
  </si>
  <si>
    <t>LICENCIA DE CONSTRUCCION MENOR Y ASIGNACION DE NUMERO OFICIAL</t>
  </si>
  <si>
    <t>MARIA GUADALUPE ALCARAZ PARTIDA</t>
  </si>
  <si>
    <t>ALNO-021-2019</t>
  </si>
  <si>
    <t xml:space="preserve">JUAN MARTIN RAMIREZ PUENTES </t>
  </si>
  <si>
    <t>PUENTES</t>
  </si>
  <si>
    <t>SAN PABLO #56</t>
  </si>
  <si>
    <t>PRECIADO</t>
  </si>
  <si>
    <t>ORTEGA</t>
  </si>
  <si>
    <t>LARA</t>
  </si>
  <si>
    <t>JUAN ESCUTIA</t>
  </si>
  <si>
    <t>FERNANDO CASTILLO MARTINEZ</t>
  </si>
  <si>
    <t xml:space="preserve">PRECIO </t>
  </si>
  <si>
    <t>DE ALBA</t>
  </si>
  <si>
    <t>AYALA</t>
  </si>
  <si>
    <t>RECON-005-2019</t>
  </si>
  <si>
    <t xml:space="preserve">CONJUNTO PARNELLI SA DE CV </t>
  </si>
  <si>
    <t xml:space="preserve">FRACCIONAMIENTO LA PURISIMA / CARRETERA GUADALAJARA - EL SALTO </t>
  </si>
  <si>
    <t xml:space="preserve">AUSEREDA RESIDENCIAL </t>
  </si>
  <si>
    <t xml:space="preserve">LUIS ANTONIO MARTINEZ TREJO </t>
  </si>
  <si>
    <t xml:space="preserve">TREJO </t>
  </si>
  <si>
    <t xml:space="preserve">REVISON DE PROYECTO DEFINITIVO DE URBANIZACIÓN </t>
  </si>
  <si>
    <t xml:space="preserve">LICENCIA DE CONSTRUCCION MAYOR </t>
  </si>
  <si>
    <t>RPDU-001-2019</t>
  </si>
  <si>
    <t>LCM-012-2019</t>
  </si>
  <si>
    <t xml:space="preserve">CARRETERA </t>
  </si>
  <si>
    <t xml:space="preserve">CARRETERA GUADALAJARA - EL SALTO </t>
  </si>
  <si>
    <t>ALBEREDA RESIDENCIAL</t>
  </si>
  <si>
    <t>PROLC-002-2019</t>
  </si>
  <si>
    <t>PROLC-003-2019</t>
  </si>
  <si>
    <t>PROLC-004-2019</t>
  </si>
  <si>
    <t>SLT-02/04-LC-029/2016</t>
  </si>
  <si>
    <t>SLT-02/04-LC-027/2016</t>
  </si>
  <si>
    <t>SLT-02/04-LC-028/2016</t>
  </si>
  <si>
    <t>PRORROGA LICENCIA DE URBANIZACIÓN</t>
  </si>
  <si>
    <t>SLT-02/03-LU-0001/2016</t>
  </si>
  <si>
    <t>PROLU-001-2019</t>
  </si>
  <si>
    <t>GIGANTES</t>
  </si>
  <si>
    <t>CAMPOS</t>
  </si>
  <si>
    <t>INGRESO COMO OFICIO / SLT-01/02-LC-009/2019</t>
  </si>
  <si>
    <t xml:space="preserve">BALI  DE LAGOS INMOBILIARIA SA DE CV </t>
  </si>
  <si>
    <t>ROSA</t>
  </si>
  <si>
    <t xml:space="preserve">LAS LILAS </t>
  </si>
  <si>
    <t>LCM-013-2019</t>
  </si>
  <si>
    <t xml:space="preserve">AMPELIO </t>
  </si>
  <si>
    <t>LCM-014-2019</t>
  </si>
  <si>
    <t xml:space="preserve">NAYELI LIZBETH HERRERA LOZA </t>
  </si>
  <si>
    <t>HERRERA</t>
  </si>
  <si>
    <t>LOZA</t>
  </si>
  <si>
    <t>PRIVADA GIGANTES</t>
  </si>
  <si>
    <t>LCM-015-2019</t>
  </si>
  <si>
    <t>ROBERTO RAMIREZ GUZMAN</t>
  </si>
  <si>
    <t>ALNO-013-2019</t>
  </si>
  <si>
    <t>ALNO-022-2019</t>
  </si>
  <si>
    <t>GABRIELA OSUNA CENICEROS</t>
  </si>
  <si>
    <t xml:space="preserve">OSUNA </t>
  </si>
  <si>
    <t>CENICEROS</t>
  </si>
  <si>
    <t>ROSALES</t>
  </si>
  <si>
    <t>VILLA</t>
  </si>
  <si>
    <t xml:space="preserve">SALAZAR </t>
  </si>
  <si>
    <t>ALNO-023-2019</t>
  </si>
  <si>
    <t>DESARROLLADORA AFILE / GRUPO SAN CARLOS</t>
  </si>
  <si>
    <t>JAVIER MICHEL MENCHACA</t>
  </si>
  <si>
    <t>MICHEL</t>
  </si>
  <si>
    <t>MENCHACA</t>
  </si>
  <si>
    <t>CIRCUITO DEL MINERO</t>
  </si>
  <si>
    <t>ASIGNACION DE NUMEROS OFICIALES (355 CASAS)</t>
  </si>
  <si>
    <t xml:space="preserve">ASIGNACION DE NUMERO OFICIAL PARA 355 CASAS </t>
  </si>
  <si>
    <t xml:space="preserve">PROMOTORA KILI SA DE CV </t>
  </si>
  <si>
    <t>ALNO-024-2019</t>
  </si>
  <si>
    <t xml:space="preserve">MARCELA ROSALES LÓPEZ </t>
  </si>
  <si>
    <t xml:space="preserve">REAL / HELIODORO HERANDAERS </t>
  </si>
  <si>
    <t>BONILLA</t>
  </si>
  <si>
    <t>SUB-008-2019</t>
  </si>
  <si>
    <t>ALNO-025-2019</t>
  </si>
  <si>
    <t xml:space="preserve">SAN JOSE  </t>
  </si>
  <si>
    <t xml:space="preserve">LICENCIA DE CONSTRUCCION MENOR PARA DEMOLICIÓN </t>
  </si>
  <si>
    <t xml:space="preserve">EDUARDO ALVAREZ TAPIA </t>
  </si>
  <si>
    <t xml:space="preserve">DEMOLICIÓIN PARA COLOCACIÓN DE CORTINA </t>
  </si>
  <si>
    <t xml:space="preserve">DEMOLICIÓN PARA COLOCACIÓN DE CORTINA </t>
  </si>
  <si>
    <t>SUSLC-002-2019</t>
  </si>
  <si>
    <t xml:space="preserve">GIG DESARROLLOS INMOBILIARIOS SA DE CV </t>
  </si>
  <si>
    <t xml:space="preserve">CONDOMINIO </t>
  </si>
  <si>
    <t>PICEA</t>
  </si>
  <si>
    <t>ETAPA 5</t>
  </si>
  <si>
    <t xml:space="preserve">CAMPO BELLO </t>
  </si>
  <si>
    <t>SUSPENCIÓN DE LICENCIA DE CONSTRUCCIÓN / SLT-02/02-LC-DIC-036/2015</t>
  </si>
  <si>
    <t>RUP-008-2019</t>
  </si>
  <si>
    <t xml:space="preserve">CONEXIÓN DE GAS NATURAL PARA EXTENSION DE RED CAMPO BELLO REDENSIFICACIÓN </t>
  </si>
  <si>
    <t>VARIAS</t>
  </si>
  <si>
    <t xml:space="preserve"> </t>
  </si>
  <si>
    <t xml:space="preserve">HECTOR URIEL CAMPOS PRECIADO </t>
  </si>
  <si>
    <t xml:space="preserve">PRECIADO </t>
  </si>
  <si>
    <t>DENOMINACIÓN DE VIALIDAD</t>
  </si>
  <si>
    <t xml:space="preserve">HUIZACHE </t>
  </si>
  <si>
    <t xml:space="preserve">LA MEZA </t>
  </si>
  <si>
    <t xml:space="preserve">CASA HABITACION LICENCIA DE CONSTRUCCION MENOR Y ASIGNACION DE NUEMRO OFICIAL </t>
  </si>
  <si>
    <t>ALNO-026-2019</t>
  </si>
  <si>
    <t>ANAYA</t>
  </si>
  <si>
    <t>JOSE PEREZ GONZALEZ</t>
  </si>
  <si>
    <t>CUAHUTEMOC</t>
  </si>
  <si>
    <t>ALNO-027-2019</t>
  </si>
  <si>
    <t>LCM-016-2019</t>
  </si>
  <si>
    <t>MIGUEL ANGEL HERNANDEZ MENA</t>
  </si>
  <si>
    <t xml:space="preserve">PRIV. FRANCISCO VILLA </t>
  </si>
  <si>
    <t xml:space="preserve">ANA VICTORIA ESPINOSA CAMBEROS </t>
  </si>
  <si>
    <t xml:space="preserve">ESPINOSA </t>
  </si>
  <si>
    <t xml:space="preserve">EJERCITO DEL SUR </t>
  </si>
  <si>
    <t>LCM-017-2019</t>
  </si>
  <si>
    <t>COMERCIAL</t>
  </si>
  <si>
    <t xml:space="preserve">FOINBRA SAP CV / CADENA COMERCIAL OXXO A DE CV </t>
  </si>
  <si>
    <t>FERNANDO GUZMAN RODRIGUEZ /  LORENZO GUDIÑO OROZCO</t>
  </si>
  <si>
    <t xml:space="preserve">CS-D4 COMERCIOS Y SERVICIOS DISTRITALES 4 </t>
  </si>
  <si>
    <t>L-2</t>
  </si>
  <si>
    <t>M-1</t>
  </si>
  <si>
    <t>LCM-018-2019</t>
  </si>
  <si>
    <t>FAUSTINO PALOMAR SANTANA</t>
  </si>
  <si>
    <t xml:space="preserve">PALOMAR </t>
  </si>
  <si>
    <t>SANTANA</t>
  </si>
  <si>
    <t xml:space="preserve">COUNTRY </t>
  </si>
  <si>
    <t>HAB-003-2019</t>
  </si>
  <si>
    <t xml:space="preserve">HERSHEY MEXICO SA DE CV </t>
  </si>
  <si>
    <t>CARRETERA GUADALAJARA - EL CASTILLO km 8.05</t>
  </si>
  <si>
    <t>KM 8.05</t>
  </si>
  <si>
    <t>INDUSTRIAL</t>
  </si>
  <si>
    <t>SUB-009-2019</t>
  </si>
  <si>
    <t>COMERCIO (TIENDA OXXO)</t>
  </si>
  <si>
    <t>URANGA</t>
  </si>
  <si>
    <t xml:space="preserve">PASEOS DE LOS SABINOS </t>
  </si>
  <si>
    <t>FRACC. LA AZUCENA</t>
  </si>
  <si>
    <t>INV-MOB SAPI DE CV</t>
  </si>
  <si>
    <t>ALNO-028-2019</t>
  </si>
  <si>
    <t>GREGORIA MONJARAS CASTRO</t>
  </si>
  <si>
    <t xml:space="preserve">MONJARAS </t>
  </si>
  <si>
    <t>FRANCISCO ZARCO</t>
  </si>
  <si>
    <t>EL TERRERO</t>
  </si>
  <si>
    <t xml:space="preserve">ORTEGA </t>
  </si>
  <si>
    <t>ALNO-029-2019</t>
  </si>
  <si>
    <t>MARTHA SANCHEZ RAMIREZ</t>
  </si>
  <si>
    <t>PRIVADA MANUEL M. DIEGUEZ</t>
  </si>
  <si>
    <t>VENEGAS</t>
  </si>
  <si>
    <t xml:space="preserve">  </t>
  </si>
  <si>
    <t>ALNO-030-2019</t>
  </si>
  <si>
    <t>COMERCIO (CHATARRERA)</t>
  </si>
  <si>
    <t xml:space="preserve">MARIO ALBERTO PADILLA DIAZ </t>
  </si>
  <si>
    <t xml:space="preserve">DIAZ </t>
  </si>
  <si>
    <t>PINTITAS</t>
  </si>
  <si>
    <t xml:space="preserve">ACTIVACIÓN DE LICENCIA DE CONSTRUCCIÓN </t>
  </si>
  <si>
    <t>ALCM-001-2019</t>
  </si>
  <si>
    <t>ACTIVACIÓN</t>
  </si>
  <si>
    <t>BIENES RAICES JARDIN REAL SA DE CV</t>
  </si>
  <si>
    <t>MONICA PATRICIA RAMOS VIRRUETA</t>
  </si>
  <si>
    <t>VIRRUETA</t>
  </si>
  <si>
    <t>LCM-019-2019</t>
  </si>
  <si>
    <t xml:space="preserve">PROMOTORA KILI SA DE CV  / GRUPO SAN CARLOS </t>
  </si>
  <si>
    <t xml:space="preserve">BRENDA FLORES BACA </t>
  </si>
  <si>
    <t xml:space="preserve">BACA </t>
  </si>
  <si>
    <t>CASTILLO DE CHAPULTEPEC</t>
  </si>
  <si>
    <t xml:space="preserve">YOLANDA HERNANDEZ DE LA ROSA </t>
  </si>
  <si>
    <t>DE LA ROSA</t>
  </si>
  <si>
    <t xml:space="preserve">HIGUERA </t>
  </si>
  <si>
    <t>ALNO-019-2018</t>
  </si>
  <si>
    <t>PELAEZ</t>
  </si>
  <si>
    <t>ZAMBRANO</t>
  </si>
  <si>
    <t>VANEGAS</t>
  </si>
  <si>
    <t>QUEVEDO</t>
  </si>
  <si>
    <t>HINOJOSA</t>
  </si>
  <si>
    <t>ROSETE</t>
  </si>
  <si>
    <t>VALENZUELA</t>
  </si>
  <si>
    <t>VELASCO</t>
  </si>
  <si>
    <t>NUÑO</t>
  </si>
  <si>
    <t>ESCOBAR</t>
  </si>
  <si>
    <t xml:space="preserve">MEDEL </t>
  </si>
  <si>
    <t>ASIGANCIÓN DE ALINEAMIENTO Y NUMERO OFICIAL / BARDEO</t>
  </si>
  <si>
    <t>RE REALIZO OFICIO EN EL CUAL NO SE LE ASIGNA NUMERO OFICIAL</t>
  </si>
  <si>
    <t>BENITEZ</t>
  </si>
  <si>
    <t xml:space="preserve">RUELAS </t>
  </si>
  <si>
    <t xml:space="preserve">ZAVALA </t>
  </si>
  <si>
    <t>SUB-010-2019</t>
  </si>
  <si>
    <t>TERRENO</t>
  </si>
  <si>
    <t>J.ISABEL GARCIA FLORES</t>
  </si>
  <si>
    <t>SIN NOMBRE</t>
  </si>
  <si>
    <t>L-1</t>
  </si>
  <si>
    <t>M-16</t>
  </si>
  <si>
    <t>HAB-004-2019</t>
  </si>
  <si>
    <t xml:space="preserve">CANCELADA / SE LE DIO LA DOCUMENTACIÓN </t>
  </si>
  <si>
    <t xml:space="preserve">CANCELADA / NO CUMPLE CON EL ARTICULO 22 DE REGLAMENTO DE URBANIZACIÓN Y CONSTRUCCION DEL MUNICIPIO DE EL SALTO, JALISCO </t>
  </si>
  <si>
    <t xml:space="preserve">FALTA DE DOCUMENTACIÓN </t>
  </si>
  <si>
    <t xml:space="preserve">INV-MOB SAPI DE CV  / RUBEN PULIDO VALDEZ / CADENA COMERCIAL OXXO </t>
  </si>
  <si>
    <t xml:space="preserve">CADENA COMERCIAL OXXO SA DE CV </t>
  </si>
  <si>
    <t xml:space="preserve">MUÑIZ </t>
  </si>
  <si>
    <t>FRANCISCA ANGUIANO AGUILAR</t>
  </si>
  <si>
    <t>ANGUIANO</t>
  </si>
  <si>
    <t xml:space="preserve">BAJA CALIFORNIA </t>
  </si>
  <si>
    <t xml:space="preserve">TECHO </t>
  </si>
  <si>
    <t xml:space="preserve">IGNACIO ZARAGOZA </t>
  </si>
  <si>
    <t>KM 22.5</t>
  </si>
  <si>
    <t>JOSE GUADALUPE LOPEZ MORA</t>
  </si>
  <si>
    <t xml:space="preserve">HERRERA Y CAIRO </t>
  </si>
  <si>
    <t xml:space="preserve">DURAN </t>
  </si>
  <si>
    <t xml:space="preserve">POTRERO EL GIGANTE </t>
  </si>
  <si>
    <t>ALNO-031-2019</t>
  </si>
  <si>
    <t>ALNO-032-2019</t>
  </si>
  <si>
    <t>MARIA DEL CARMEN PLASCENCIA ROSALES</t>
  </si>
  <si>
    <t xml:space="preserve">EJERCITO MEXICANO </t>
  </si>
  <si>
    <t>RUP-009-2019</t>
  </si>
  <si>
    <t xml:space="preserve">ADECUACION DE MACHUELO A RAMPA </t>
  </si>
  <si>
    <t>CABECERA</t>
  </si>
  <si>
    <t>GONZALO CARDENAS CHAVEZ</t>
  </si>
  <si>
    <t>CARDENAD</t>
  </si>
  <si>
    <t>LAURELES</t>
  </si>
  <si>
    <t xml:space="preserve">MENDOZA </t>
  </si>
  <si>
    <t xml:space="preserve">JUSTO SIERRA </t>
  </si>
  <si>
    <t xml:space="preserve">MORENO </t>
  </si>
  <si>
    <t xml:space="preserve">MURILLO </t>
  </si>
  <si>
    <t>RECON-006-2019</t>
  </si>
  <si>
    <t>H-4H</t>
  </si>
  <si>
    <t>ANA TORRES SAFERT  / LUCIA ELIZABETH LEANDRO JIMENEZ</t>
  </si>
  <si>
    <t>CORONADO Y AJOYA /  ETAPA 1</t>
  </si>
  <si>
    <t>ETAPA UNO</t>
  </si>
  <si>
    <t>HAB-005-2019</t>
  </si>
  <si>
    <t>HAB-006-2019</t>
  </si>
  <si>
    <t>HAB-007-2019</t>
  </si>
  <si>
    <t>HAB-008-2019</t>
  </si>
  <si>
    <t>GIG DESARROLLOS INMOBILIARIOS SA DE CV</t>
  </si>
  <si>
    <t>CAMPO BELLO ETAPA 4</t>
  </si>
  <si>
    <t>CAMPO BELLO M-2 41, L - 1  FRACC 8 A LA 16 Y 19 A LA 30</t>
  </si>
  <si>
    <t>CAMPO BELLO M-2 41, L - 1  FRACC 17 Y 18</t>
  </si>
  <si>
    <t>CAMPO BELLO M-2 33, L - 1  FRACC. 17 A LA 32</t>
  </si>
  <si>
    <t>CAMPO BELLO M- 2  33 1, L - 1  FRACC 33 A LA 41</t>
  </si>
  <si>
    <t>CAMPO BELLO ETAPA 5</t>
  </si>
  <si>
    <t>SUB-011-2019</t>
  </si>
  <si>
    <t xml:space="preserve">CARLOS DAVID MENDOZA ROBLES </t>
  </si>
  <si>
    <t>LCM-020-2019</t>
  </si>
  <si>
    <t xml:space="preserve">I-1 INDUSTRIA LIGERA DE RIESGO BAJO </t>
  </si>
  <si>
    <t xml:space="preserve">MA. DE JESUS GÓMEZ RUELAS  / VICTOR MANUEL CONTRERAS TABARES </t>
  </si>
  <si>
    <t xml:space="preserve">CARRETERA A LA CAPILLA KM. 1.8 </t>
  </si>
  <si>
    <t>KM 18</t>
  </si>
  <si>
    <t>IONDUSTRIA LIGERA RIESGO BAJO</t>
  </si>
  <si>
    <t xml:space="preserve">NUÑEZ </t>
  </si>
  <si>
    <t>RECON-007-2019</t>
  </si>
  <si>
    <t>H-4V</t>
  </si>
  <si>
    <t>AJOYA, RUISEÑOR Y AMAZILLA ETAPA 4</t>
  </si>
  <si>
    <t>ETAPA 4</t>
  </si>
  <si>
    <t xml:space="preserve">JALISCO </t>
  </si>
  <si>
    <t xml:space="preserve">RUVALCABA </t>
  </si>
  <si>
    <t>HAB-009-2019</t>
  </si>
  <si>
    <t>CONDOMINIO ROBINA</t>
  </si>
  <si>
    <t>M-33  L 1 FRACC. 1-16</t>
  </si>
  <si>
    <t xml:space="preserve">SUBDIVISIÓN DE TERRENO </t>
  </si>
  <si>
    <t>SUB-012-2019</t>
  </si>
  <si>
    <t xml:space="preserve">ALFREDO ZERMEÑO DELGADILLO </t>
  </si>
  <si>
    <t xml:space="preserve">DELGADILLO </t>
  </si>
  <si>
    <t xml:space="preserve">BATALLA DE ZACATECAS </t>
  </si>
  <si>
    <t>L-11 M - 11</t>
  </si>
  <si>
    <t>ALNO-033-2019</t>
  </si>
  <si>
    <t xml:space="preserve">MARTHA CONTRERAS PRADO </t>
  </si>
  <si>
    <t xml:space="preserve">CONTRERAS </t>
  </si>
  <si>
    <t xml:space="preserve">PRADO </t>
  </si>
  <si>
    <t xml:space="preserve">MATAMOROS </t>
  </si>
  <si>
    <t>LCM-021-2019</t>
  </si>
  <si>
    <t xml:space="preserve">SERVICIOS MEDICOS </t>
  </si>
  <si>
    <t xml:space="preserve">HOSPITAL DE ESPECIALIDADES REAL VICTORIA S DE RL DE CV </t>
  </si>
  <si>
    <t>MARIA VICTORIA VELEZ HERNANDEZ</t>
  </si>
  <si>
    <t>HOSPITAL</t>
  </si>
  <si>
    <t xml:space="preserve">ROSALES </t>
  </si>
  <si>
    <t xml:space="preserve">ENRIQUE ALVAREZ DEL CASTILLO </t>
  </si>
  <si>
    <t xml:space="preserve">JUAN </t>
  </si>
  <si>
    <t xml:space="preserve">VELAZQUEZ </t>
  </si>
  <si>
    <t xml:space="preserve">BARDEO Y ASIGANCAION DE NUMERO OFICIAL </t>
  </si>
  <si>
    <t xml:space="preserve">SAMANTHA MARIA DE JESUS ARCEO SALAS </t>
  </si>
  <si>
    <t>ARCEO</t>
  </si>
  <si>
    <t xml:space="preserve">SALAS </t>
  </si>
  <si>
    <t>ALNO-034-2019</t>
  </si>
  <si>
    <t>RECON-008-2019</t>
  </si>
  <si>
    <t>H-4V  Y  H-4H</t>
  </si>
  <si>
    <t>ETAPA 3</t>
  </si>
  <si>
    <t xml:space="preserve">CIMA SERENA II / CIMA SANTA TERESA </t>
  </si>
  <si>
    <t>HAB-010-2019</t>
  </si>
  <si>
    <t>HAB-011-2019</t>
  </si>
  <si>
    <t xml:space="preserve">LJILGUERO Y CALLE TUCAN </t>
  </si>
  <si>
    <t xml:space="preserve">ETAPA 6 </t>
  </si>
  <si>
    <t>IMPERIAL</t>
  </si>
  <si>
    <t xml:space="preserve">ETAPA 2 </t>
  </si>
  <si>
    <t>CIMA SERAN AII</t>
  </si>
  <si>
    <t>HAB-012-2019</t>
  </si>
  <si>
    <t xml:space="preserve">M-41 L -1 </t>
  </si>
  <si>
    <t>FRACCIONAMIENTO 31-57</t>
  </si>
  <si>
    <t xml:space="preserve">ALVARO OBREGON </t>
  </si>
  <si>
    <t>ALNO-035-2019</t>
  </si>
  <si>
    <t xml:space="preserve">ASIGNACION DE NUMERO OFICIAL </t>
  </si>
  <si>
    <t xml:space="preserve">RODOLFO GONZALEZ GOMEZ </t>
  </si>
  <si>
    <t xml:space="preserve">GOMEZ </t>
  </si>
  <si>
    <t xml:space="preserve">JOAQUIN AMARO </t>
  </si>
  <si>
    <t>SUB-013-2019</t>
  </si>
  <si>
    <t>CASA HABIACION</t>
  </si>
  <si>
    <t>LCM-022-2019</t>
  </si>
  <si>
    <t xml:space="preserve">IND. MEDIANA DE RIESGO MEDIO </t>
  </si>
  <si>
    <t xml:space="preserve">CALLE 2 </t>
  </si>
  <si>
    <t>INDUSTRIA MEDIANA DE RIESGO MEDIO</t>
  </si>
  <si>
    <t xml:space="preserve">ROSALBA JIMENEZ DE GONZALEZ </t>
  </si>
  <si>
    <t xml:space="preserve">DE GONZALEZ </t>
  </si>
  <si>
    <t>LCM-023-2019</t>
  </si>
  <si>
    <t xml:space="preserve">LICENCIA DE CONSTRUCCIÓN MAYOR AMPLIACIÓN </t>
  </si>
  <si>
    <t>ODILON MARTINEZ ANAYA</t>
  </si>
  <si>
    <t>ALNO-036-2019</t>
  </si>
  <si>
    <t xml:space="preserve">PROMOTORA INMOBILIARIA ATLAS </t>
  </si>
  <si>
    <t>CARRETERA GUADALAJARA - EL SALTO #2004</t>
  </si>
  <si>
    <t xml:space="preserve">POTRERO EL SALITRE </t>
  </si>
  <si>
    <t xml:space="preserve">PROMOTORA INMOBILIARIA ATLAS SA </t>
  </si>
  <si>
    <t>ALNO-037-2019</t>
  </si>
  <si>
    <t xml:space="preserve">ESCOBAR </t>
  </si>
  <si>
    <t xml:space="preserve">ANDADOR ARBOLEDA </t>
  </si>
  <si>
    <t xml:space="preserve">FRACCIONAMIENTO LA LOMA </t>
  </si>
  <si>
    <t>ALNO-038-2019</t>
  </si>
  <si>
    <t xml:space="preserve">JULIA GODINEZ BRISEÑO </t>
  </si>
  <si>
    <t xml:space="preserve">GODINEZ </t>
  </si>
  <si>
    <t xml:space="preserve">BRISEÑO </t>
  </si>
  <si>
    <t xml:space="preserve">M-41 L- 1 </t>
  </si>
  <si>
    <t>FRACCIONAMIENTO 58-84</t>
  </si>
  <si>
    <t>HAB-013-2019</t>
  </si>
  <si>
    <t>ZAMORA</t>
  </si>
  <si>
    <t>RUP-010-2019</t>
  </si>
  <si>
    <t>RUP-011-2019</t>
  </si>
  <si>
    <t xml:space="preserve">ADECUACIÓN DE BANQUETA </t>
  </si>
  <si>
    <t>RUPTURA DE BANQUETA</t>
  </si>
  <si>
    <t>BERAUD</t>
  </si>
  <si>
    <t>SUB-014-2019</t>
  </si>
  <si>
    <t xml:space="preserve">PRIVADA PONDEROSA </t>
  </si>
  <si>
    <t>LCM-024-2019</t>
  </si>
  <si>
    <t xml:space="preserve">LICENCIA DE CONSTRUCCIÓN MAYOR </t>
  </si>
  <si>
    <t xml:space="preserve">TIENDA COMERCIAL OXXO </t>
  </si>
  <si>
    <t>RUP-012-2019</t>
  </si>
  <si>
    <t>ENRIQUE ALVAREZ DEL CASTILLO</t>
  </si>
  <si>
    <t>HAB-014-2019</t>
  </si>
  <si>
    <t xml:space="preserve">MARSELLA PB, PN, SN </t>
  </si>
  <si>
    <t xml:space="preserve">M-39 L1  (16) </t>
  </si>
  <si>
    <t xml:space="preserve">SOLICITUD DE RECEPCIÓN DE OBRA DE URBANIZACIÓN </t>
  </si>
  <si>
    <t>REOBUR-001-2019</t>
  </si>
  <si>
    <t xml:space="preserve">RECEPCION  DE OBRAS DE URBANIZACION </t>
  </si>
  <si>
    <t>CONDOMINIO CIMA SANTA MONICA  ETAPA 2</t>
  </si>
  <si>
    <t>REOBUR-002-2019</t>
  </si>
  <si>
    <t>CONDOMINIO CIMA SANTA TERESA  ETAPA 3</t>
  </si>
  <si>
    <t>ALNO-039-2019</t>
  </si>
  <si>
    <t>ASIGNACION DE NUMERO OFICIAL</t>
  </si>
  <si>
    <t>MAURICIO GARCIA SIERRA</t>
  </si>
  <si>
    <t>PASEOA LOMAS ALTAS</t>
  </si>
  <si>
    <t>LOMAS ALTAS</t>
  </si>
  <si>
    <t>LCM-025-2019</t>
  </si>
  <si>
    <t>DEMOLICION</t>
  </si>
  <si>
    <t xml:space="preserve">ELBA RAQUEL BECERRA CORTES Y HORACIO BARBA PADILLA </t>
  </si>
  <si>
    <t xml:space="preserve">BECERRA </t>
  </si>
  <si>
    <t>RAMON  CORONA</t>
  </si>
  <si>
    <t xml:space="preserve">ACEVES </t>
  </si>
  <si>
    <t xml:space="preserve">GUILLERMINA PIZANO GARCIA </t>
  </si>
  <si>
    <t xml:space="preserve">PIZANO </t>
  </si>
  <si>
    <t xml:space="preserve">BRECHA </t>
  </si>
  <si>
    <t>CPLC-003-2019</t>
  </si>
  <si>
    <t xml:space="preserve">ZORAYA ITSEL RAMOS SEPULVEDA </t>
  </si>
  <si>
    <t>SEPULVEDA</t>
  </si>
  <si>
    <t xml:space="preserve">AVENIDA DEL COBRE </t>
  </si>
  <si>
    <t xml:space="preserve">KBC STEEL SA DE CV </t>
  </si>
  <si>
    <t xml:space="preserve">SANCHEZ </t>
  </si>
  <si>
    <t xml:space="preserve">LA ALCANTARILLA </t>
  </si>
  <si>
    <t>ALNO-040-2019</t>
  </si>
  <si>
    <t>JORGE LUIS PRECIADO RAMIREZ</t>
  </si>
  <si>
    <t>ALNO-041-2019</t>
  </si>
  <si>
    <t xml:space="preserve">MANUEL GOMEZ CASTRO </t>
  </si>
  <si>
    <t xml:space="preserve">CASTRO </t>
  </si>
  <si>
    <t xml:space="preserve">PROLONGACIÓN HIDALGO </t>
  </si>
  <si>
    <t>LA MONTAÑA SUR</t>
  </si>
  <si>
    <t>JOSE LUIS GALLARDO TORRES</t>
  </si>
  <si>
    <t>GALLARDO</t>
  </si>
  <si>
    <t>SUB-015-2019</t>
  </si>
  <si>
    <t>HERRERA Y CAIRO</t>
  </si>
  <si>
    <t xml:space="preserve">CARRETERA GUADALAJARA - EL SALTO VIA EL CASTILLO </t>
  </si>
  <si>
    <t>LCM-026-2019</t>
  </si>
  <si>
    <t xml:space="preserve">COMERCIOS Y SERVICIOS </t>
  </si>
  <si>
    <t>JAVIER MICHEL MENCHACA / ESTELA MICHEL OCHOA</t>
  </si>
  <si>
    <t xml:space="preserve">MENCHACA </t>
  </si>
  <si>
    <t xml:space="preserve">MICHEL </t>
  </si>
  <si>
    <t>CALZADA</t>
  </si>
  <si>
    <t xml:space="preserve">CALZADA DEL TRABAJO ORIENTE </t>
  </si>
  <si>
    <t xml:space="preserve">CPMERCIOS Y SERVICIOS TIENDA COMERCIAL OXXO </t>
  </si>
  <si>
    <t xml:space="preserve">BARBA </t>
  </si>
  <si>
    <t>SUB-016-2019</t>
  </si>
  <si>
    <t>ALNO-042-2019</t>
  </si>
  <si>
    <t xml:space="preserve">NANCY IVETTE MARTINEZ PASTRANA </t>
  </si>
  <si>
    <t xml:space="preserve">PASTRANA </t>
  </si>
  <si>
    <t xml:space="preserve">PRIVADA DEL HUERTO </t>
  </si>
  <si>
    <t>GASPAR RAMIREZ MUÑIZ</t>
  </si>
  <si>
    <t xml:space="preserve">PRIVADA LAS CONCHAS </t>
  </si>
  <si>
    <t>ALNO-043-2019</t>
  </si>
  <si>
    <t>MARIA GUERRERO MUÑOS</t>
  </si>
  <si>
    <t xml:space="preserve">GUERRERO </t>
  </si>
  <si>
    <t>MUÑOS</t>
  </si>
  <si>
    <t xml:space="preserve">CAMPESINOS </t>
  </si>
  <si>
    <t xml:space="preserve">ARO-V ARMONIA Y ORDEN DE LA VIVIENDA SA DE CV </t>
  </si>
  <si>
    <t xml:space="preserve">AV. REFORMA </t>
  </si>
  <si>
    <t>CUARTO</t>
  </si>
  <si>
    <t>ELODIA GUZMAN GONZALEZ / SAMUEL ALEMAN PEREZ</t>
  </si>
  <si>
    <t>LOMAS VIOLETAS</t>
  </si>
  <si>
    <t xml:space="preserve">FRACC. LOMAS DEL SALTO </t>
  </si>
  <si>
    <t>BM-002 A-2019</t>
  </si>
  <si>
    <t xml:space="preserve">BARDEO </t>
  </si>
  <si>
    <t>HILDA MAYRA GÓMEZ IBARRA</t>
  </si>
  <si>
    <t>HAB-015-2019</t>
  </si>
  <si>
    <t xml:space="preserve">SERGIO CERRANO PEREZ ACUÑA </t>
  </si>
  <si>
    <t xml:space="preserve">NUEVA ELECTRA DEL MILENIO SA DE CV </t>
  </si>
  <si>
    <t>SUB-017-2019</t>
  </si>
  <si>
    <t xml:space="preserve">MIGUEL ANGEL CARLON ESPINO </t>
  </si>
  <si>
    <t>HAB-016-2019</t>
  </si>
  <si>
    <t>CECILIA MEZA CASTRO</t>
  </si>
  <si>
    <t>AGUSTIN DE INTURBIDE</t>
  </si>
  <si>
    <t>17 F1</t>
  </si>
  <si>
    <t>HAB-017-2019</t>
  </si>
  <si>
    <t xml:space="preserve">MOLEX DE MEXICO SA DE CV </t>
  </si>
  <si>
    <t xml:space="preserve">MA. CARMEN OCHOA MARTINEZ </t>
  </si>
  <si>
    <t xml:space="preserve">CIRCUITO DE LA PRODUCTIVIDAD ORIENTE </t>
  </si>
  <si>
    <t>LCM-027-2019</t>
  </si>
  <si>
    <t>COMERCIOS Y SERVICIOS  (HOTEL)</t>
  </si>
  <si>
    <t xml:space="preserve">ARMANDO ALCOCER DE ANDA / JUAN CARLOS ALCOCER ZENTENO </t>
  </si>
  <si>
    <t xml:space="preserve">PINO </t>
  </si>
  <si>
    <t xml:space="preserve">VEGA </t>
  </si>
  <si>
    <t>ALNO-044-2019</t>
  </si>
  <si>
    <t xml:space="preserve">JIMENEZ </t>
  </si>
  <si>
    <t>20 -A Y 20 - B</t>
  </si>
  <si>
    <t xml:space="preserve">OSCAR MANUEL ESQUIVEL ANDRADE </t>
  </si>
  <si>
    <t xml:space="preserve">ESQUIVEL </t>
  </si>
  <si>
    <t xml:space="preserve">PRIVADA BELISARIO DOMINGUEZ </t>
  </si>
  <si>
    <t>LCM-028-2019</t>
  </si>
  <si>
    <t>LEONARDO NOE ARCIENEGA HERNANDEZ</t>
  </si>
  <si>
    <t>ARCIENEGA</t>
  </si>
  <si>
    <t>ANDADOR DE LA VEREDA</t>
  </si>
  <si>
    <t>ALNO-045-2019</t>
  </si>
  <si>
    <t>ALNO-046-2019</t>
  </si>
  <si>
    <t xml:space="preserve">ASIGNACION DE NUMERO OFICIAL Y LICENCIA DE CONSTRUCCIÓN </t>
  </si>
  <si>
    <t>OSCAR MANUEL ESQUIVEL ANDRADE</t>
  </si>
  <si>
    <t>PRIVADA BELISARIO DOMINGUEZ</t>
  </si>
  <si>
    <t>LCM-029-2019</t>
  </si>
  <si>
    <t>ALNO-047-2019</t>
  </si>
  <si>
    <t xml:space="preserve">ABEL ALEJANDRO DIAZ BARAJAS </t>
  </si>
  <si>
    <t xml:space="preserve">BARAJAS </t>
  </si>
  <si>
    <t>ALNO-048-2019</t>
  </si>
  <si>
    <t>AMPARO CASTELLANOS HERNANDEZ</t>
  </si>
  <si>
    <t xml:space="preserve">CASTELLANOS </t>
  </si>
  <si>
    <t>SUB-018-2019</t>
  </si>
  <si>
    <t xml:space="preserve">ROSALBA JIMENEZ ACEVES </t>
  </si>
  <si>
    <t>20-B Y 20-A</t>
  </si>
  <si>
    <t>ALNO-049-2019</t>
  </si>
  <si>
    <t xml:space="preserve">RAFAEL VAZQUEZ REYES </t>
  </si>
  <si>
    <t xml:space="preserve">FAUTINO PALOMAR SANTANA </t>
  </si>
  <si>
    <t>BM-004-2019</t>
  </si>
  <si>
    <t>ALNO-050-2019</t>
  </si>
  <si>
    <t xml:space="preserve">TOMAS CHAVEZ SUAREZ </t>
  </si>
  <si>
    <t xml:space="preserve">LA CUESTA </t>
  </si>
  <si>
    <t xml:space="preserve">LA HUIZACHERA </t>
  </si>
  <si>
    <t xml:space="preserve">SE ENTREGO OFICIO </t>
  </si>
  <si>
    <t>ALNO-051-2019</t>
  </si>
  <si>
    <t xml:space="preserve">ALFONSO OLIMARES MENA </t>
  </si>
  <si>
    <t xml:space="preserve">OLIVARES </t>
  </si>
  <si>
    <t xml:space="preserve">PIEDRA ESMERALDA </t>
  </si>
  <si>
    <t xml:space="preserve">EL PEDREGAL </t>
  </si>
  <si>
    <t>PROLU-002-2019</t>
  </si>
  <si>
    <t>SLT-02/02-LU-0013/2015</t>
  </si>
  <si>
    <t>ANA TORRES SERFERT</t>
  </si>
  <si>
    <t xml:space="preserve">SERFERT </t>
  </si>
  <si>
    <t>CIMA SERENA, ETAPA 10</t>
  </si>
  <si>
    <t>ALNO-052-2019</t>
  </si>
  <si>
    <t xml:space="preserve">GUADALUPE ODETH MARTINEZ IBARRA </t>
  </si>
  <si>
    <t xml:space="preserve">REMODELACIÓN Y MANTENIMIENTO </t>
  </si>
  <si>
    <t xml:space="preserve">HUGO BERNARDO CHANG SOTO / PATRICIA LIVIER RAMIREZ GONZALEZ </t>
  </si>
  <si>
    <t>CHANG</t>
  </si>
  <si>
    <t xml:space="preserve">SERVICIOS GASOLINEROS DE MEXICO SA DE CV </t>
  </si>
  <si>
    <t xml:space="preserve">SOLOIDARIDAD IBEROAMERICANA </t>
  </si>
  <si>
    <t>BANCO MERCANTIL DEL NORTE (BANORTE)</t>
  </si>
  <si>
    <t>BM-005-2019</t>
  </si>
  <si>
    <t xml:space="preserve">MIGUEL ANGEL GOMEZ SANDOVAL </t>
  </si>
  <si>
    <t>PROLU-003-2019</t>
  </si>
  <si>
    <t xml:space="preserve">SLT-02/02-LU-0013/2015   /AMPLIACION DE VIGENCIA POR DOS BIMESTRES </t>
  </si>
  <si>
    <t xml:space="preserve">ALEJO </t>
  </si>
  <si>
    <t xml:space="preserve">PEÑA </t>
  </si>
  <si>
    <t xml:space="preserve">CONTRTERAS </t>
  </si>
  <si>
    <t>CHAPULTEPEC</t>
  </si>
  <si>
    <t xml:space="preserve">GIRASOLES </t>
  </si>
  <si>
    <t>GUADALUPE</t>
  </si>
  <si>
    <t xml:space="preserve">SAN JAVIER </t>
  </si>
  <si>
    <t>267, 269, 271</t>
  </si>
  <si>
    <t xml:space="preserve">SE REALIZO OFICIO EN EL CUAL NO SE PUEDE REALIZAR EL TRAMITE </t>
  </si>
  <si>
    <t>CASTAÑEDA</t>
  </si>
  <si>
    <t>CLUB PINTITAS</t>
  </si>
  <si>
    <t>SE ENTREGO LA TOTALIDAD DE DOCUMENTOS PARA REALIZAR OTROS TRAMITES 04/12/2018</t>
  </si>
  <si>
    <t>CAMINO A PENWALT</t>
  </si>
  <si>
    <t>BOULEVARD</t>
  </si>
  <si>
    <t>ALNO-053-2019</t>
  </si>
  <si>
    <t>CARLOS ALBERTO HERMOSILLO OROZCO</t>
  </si>
  <si>
    <t>JAZMIN</t>
  </si>
  <si>
    <t xml:space="preserve">JAVIER MICHEL MENCHACA </t>
  </si>
  <si>
    <t>SUSLC-001-2018</t>
  </si>
  <si>
    <t>SUSLC-002-2018</t>
  </si>
  <si>
    <t>SUSLC-003-2018</t>
  </si>
  <si>
    <t>SLT-03/01/-LC-183/2018</t>
  </si>
  <si>
    <t>SLT-03/01/-LC-184/2018</t>
  </si>
  <si>
    <t>SLT-03/01/-LC-185/2018</t>
  </si>
  <si>
    <t>CALZADA DEL TRABAJO ORIENTE</t>
  </si>
  <si>
    <t xml:space="preserve">PARQUES DEL TIUNFO </t>
  </si>
  <si>
    <t>CIRCUITO DEL NOVILLERO</t>
  </si>
  <si>
    <t>2 AL 252</t>
  </si>
  <si>
    <t xml:space="preserve">DEL HOJALATERO NORTE </t>
  </si>
  <si>
    <t>SLT-02/02-LC-005/2019</t>
  </si>
  <si>
    <t>RUP-013-2019</t>
  </si>
  <si>
    <t xml:space="preserve">INTERCONEXIÓN DE TUBERIA </t>
  </si>
  <si>
    <t>ALBERTO JORGE CHAVEZ ARAUJO</t>
  </si>
  <si>
    <t>ARAUJO</t>
  </si>
  <si>
    <t>CARBONO</t>
  </si>
  <si>
    <t>REINICIO DE LA LICENCIA DE URBANIZACIÓN / SLT-01/01-LC-004/2019</t>
  </si>
  <si>
    <t>RECON-009-2019</t>
  </si>
  <si>
    <t xml:space="preserve">BIENES RAICES JARDIN REAL SA DE CV </t>
  </si>
  <si>
    <t>M- 19</t>
  </si>
  <si>
    <t xml:space="preserve">ETAPA 1  MODULOS 1 AL 46 CON 273 UNIDADES PRIVATUIVAS </t>
  </si>
  <si>
    <t>HAB-018-2019</t>
  </si>
  <si>
    <t xml:space="preserve">CAMINO A EL MUELLE </t>
  </si>
  <si>
    <t>M-45 L-1 FRACC. 45 AL 56</t>
  </si>
  <si>
    <t>CAJA 1</t>
  </si>
  <si>
    <t>LCM-013-2018</t>
  </si>
  <si>
    <t>JOSE RAMON GUTIERREZ JIMENEZ / ELIAS RIGOBERTO GUTIERREZ JIMENEZ</t>
  </si>
  <si>
    <t>ALNO-054-2019</t>
  </si>
  <si>
    <t>FERNANDO ROGELIO ESQUIVEL MENDOZA</t>
  </si>
  <si>
    <t>ESQUIVEL</t>
  </si>
  <si>
    <t>SUB-019-2019</t>
  </si>
  <si>
    <t xml:space="preserve">MUÑOZ </t>
  </si>
  <si>
    <t>LLAMAS</t>
  </si>
  <si>
    <t>LCM-030-2019</t>
  </si>
  <si>
    <t>CASTILLO DE MOZON</t>
  </si>
  <si>
    <t xml:space="preserve">FRACC. PARQUES DEL CASTILLO </t>
  </si>
  <si>
    <t>HABITACIONAL 36 CASAS</t>
  </si>
  <si>
    <t>HABITACIONAL (36 CASAS)</t>
  </si>
  <si>
    <t>LCM-031-2019</t>
  </si>
  <si>
    <t>RICARDO ISRAEL CASILLAS ANDALON</t>
  </si>
  <si>
    <t xml:space="preserve">ANDALON </t>
  </si>
  <si>
    <t>BM-006-2019</t>
  </si>
  <si>
    <t xml:space="preserve">LICENCIA DE CONSTRUCCIÓN MAYOR Y BARDEO </t>
  </si>
  <si>
    <t>LCM-032-2019</t>
  </si>
  <si>
    <t xml:space="preserve">ELBA RAQUEL BECERRA CORTES </t>
  </si>
  <si>
    <t xml:space="preserve">BANCO MERCANTIL DEL NORTE </t>
  </si>
  <si>
    <t>ALNO-055-2019</t>
  </si>
  <si>
    <t xml:space="preserve">ALINEAMIENTO Y NÚMERO OFICIAL Y BARDEO </t>
  </si>
  <si>
    <t>ALNO-056-2019</t>
  </si>
  <si>
    <t>BM-007-2019</t>
  </si>
  <si>
    <t xml:space="preserve">NESTOR DE LA TORRE MENCHACA </t>
  </si>
  <si>
    <t xml:space="preserve">DE LA TORRE </t>
  </si>
  <si>
    <t xml:space="preserve">CARRETERA EL SALTO - VIA EL VERDE </t>
  </si>
  <si>
    <t>L9 M 1 F A</t>
  </si>
  <si>
    <t>ALNO-057-2019</t>
  </si>
  <si>
    <t xml:space="preserve">ARMIDA LUCINA AYALA FARIAS </t>
  </si>
  <si>
    <t>FARIAS</t>
  </si>
  <si>
    <t xml:space="preserve">MEDINA </t>
  </si>
  <si>
    <t xml:space="preserve">AGUILAR </t>
  </si>
  <si>
    <t>ALNO-058-2019</t>
  </si>
  <si>
    <t>ISRAEL LUNAR FERNANDEZ</t>
  </si>
  <si>
    <t>LUNAR</t>
  </si>
  <si>
    <t>SERVICIOS Y COMERCIOS</t>
  </si>
  <si>
    <t xml:space="preserve">CECILIA MEZA CASTRO </t>
  </si>
  <si>
    <t xml:space="preserve">MEZA </t>
  </si>
  <si>
    <t>AGUSTINO ITURBIDE</t>
  </si>
  <si>
    <t>DAVID OROZCO CELIS</t>
  </si>
  <si>
    <t>CELIS</t>
  </si>
  <si>
    <t xml:space="preserve">ABETO </t>
  </si>
  <si>
    <t>SUSLC-004-2018</t>
  </si>
  <si>
    <t>SLT-02/02-LC-0107/2017</t>
  </si>
  <si>
    <t>LUCIA ELIZABETH LEANDRO JIMENEZ</t>
  </si>
  <si>
    <t>ALNO-059-2019</t>
  </si>
  <si>
    <t>LOCAL</t>
  </si>
  <si>
    <t>ROSA ISELA REGALADO ORTEGA</t>
  </si>
  <si>
    <t xml:space="preserve">REGALADO </t>
  </si>
  <si>
    <t>DE LA PINTURA</t>
  </si>
  <si>
    <t>MIRAVALLE</t>
  </si>
  <si>
    <t>ALJIBER</t>
  </si>
  <si>
    <t>BLANCA ESTELA FLORES CARRANZA</t>
  </si>
  <si>
    <t>16 DE SEPTIEMBRE #</t>
  </si>
  <si>
    <t>MARIO ROBLES VELAZQUEZ</t>
  </si>
  <si>
    <t>FGONZALEZ</t>
  </si>
  <si>
    <t>ARANDA</t>
  </si>
  <si>
    <t xml:space="preserve">6 DE ENERO </t>
  </si>
  <si>
    <t>NO PROCEDE EN LA SUBDIVISIÓN</t>
  </si>
  <si>
    <t>RECON-002-2019</t>
  </si>
  <si>
    <t xml:space="preserve">CIRCUITO DEL MINERO </t>
  </si>
  <si>
    <t xml:space="preserve">FRACC. PARQUES DEL TRIUNFO </t>
  </si>
  <si>
    <t xml:space="preserve">BITACORA DE OBRA </t>
  </si>
  <si>
    <t>HABITACIONAL H4</t>
  </si>
  <si>
    <t>BITO-001-2019</t>
  </si>
  <si>
    <t>LCM-033-2019</t>
  </si>
  <si>
    <t xml:space="preserve">OSCAR VINICIO SANTANA MUNGUIA / ARTURO NOE SANTANA MUNGUIA </t>
  </si>
  <si>
    <t>MUNGUIA</t>
  </si>
  <si>
    <t xml:space="preserve">CALZADA CLUB ATLAS </t>
  </si>
  <si>
    <t>ALNO-060-2019</t>
  </si>
  <si>
    <t>CASA HABLITACION</t>
  </si>
  <si>
    <t>LUCIA RODRIGUEZ GUZMAN</t>
  </si>
  <si>
    <t xml:space="preserve">ORBITA </t>
  </si>
  <si>
    <t>COLINAS DEL SOL</t>
  </si>
  <si>
    <t>HAB-019-2019</t>
  </si>
  <si>
    <t>DELFINA PAOLA HERNANDEZ MARTINEZ</t>
  </si>
  <si>
    <t xml:space="preserve">AV. MADEIRA Y CALLE AMACILIA </t>
  </si>
  <si>
    <t>ESTER / MARIO</t>
  </si>
  <si>
    <t xml:space="preserve">CANCELADO A PETICIÓN DEL CONTRIBUYENTE / 24/05/2019 </t>
  </si>
  <si>
    <t>HAB-020-2019</t>
  </si>
  <si>
    <t>HAB-021-2019</t>
  </si>
  <si>
    <t>MZ- 45 LT1</t>
  </si>
  <si>
    <t>FRACC. 23 AL 44 ET4</t>
  </si>
  <si>
    <t>LCM-034-2019</t>
  </si>
  <si>
    <t>HOTEL</t>
  </si>
  <si>
    <t>ARMANDO ALCOCER DE ANDA / JUAN CARLOS ZENTENO / JOSE OCTAVIO ALCOCER</t>
  </si>
  <si>
    <t>ALCOCER</t>
  </si>
  <si>
    <t>SUB-020-2019</t>
  </si>
  <si>
    <t>SUSLC-003-2019</t>
  </si>
  <si>
    <t>SUSPENCIÓN DE LICENCIA DE CONSTRUCCIÓN / SLT-02/02/-LC-080/2017</t>
  </si>
  <si>
    <t>CONDOMINIIO</t>
  </si>
  <si>
    <t xml:space="preserve">2 MODULOS CON 40 VIVIENDAS </t>
  </si>
  <si>
    <t>CASTILLO BELMONTE</t>
  </si>
  <si>
    <t>MZ-MB1</t>
  </si>
  <si>
    <t xml:space="preserve">ESTHER Y MARIO </t>
  </si>
  <si>
    <t>29/05/2019   NO PROCEDE</t>
  </si>
  <si>
    <t>BM-008-2019</t>
  </si>
  <si>
    <t>LUCIA ALMARAZ MC CAW</t>
  </si>
  <si>
    <t>ALMARAZ</t>
  </si>
  <si>
    <t>MC CAW</t>
  </si>
  <si>
    <t xml:space="preserve">CALLE A </t>
  </si>
  <si>
    <t>HAB-022-2019</t>
  </si>
  <si>
    <t>HAB-023-2019</t>
  </si>
  <si>
    <t>CERTIFICADO DE HABITABILIDAD  / SLT-02/02-ALNO-243/2018</t>
  </si>
  <si>
    <t xml:space="preserve">MIRANDA </t>
  </si>
  <si>
    <t xml:space="preserve">NORIEGA </t>
  </si>
  <si>
    <t>ALNO-061-2019</t>
  </si>
  <si>
    <t xml:space="preserve">MARIA GARCIA GUZMAN </t>
  </si>
  <si>
    <t>EX EJIDO EL VERDE II</t>
  </si>
  <si>
    <t>RUP-014-2019</t>
  </si>
  <si>
    <t xml:space="preserve">CARR. EL SALTO VIA EL VERDE - CALLE SIN NOMBRE </t>
  </si>
  <si>
    <t>RUP-015-2019</t>
  </si>
  <si>
    <t>RUP-016-2019</t>
  </si>
  <si>
    <t xml:space="preserve">AV. HELIODORO HERNANDEZ LOZA </t>
  </si>
  <si>
    <t xml:space="preserve">GALAXIA BONITA </t>
  </si>
  <si>
    <t>SLT-01/01-LC-055/2019</t>
  </si>
  <si>
    <t>SLT-01/01-ALNO-083/2019</t>
  </si>
  <si>
    <t>SLT-01/01-LC-011/2019</t>
  </si>
  <si>
    <t>SLT-01/01-LC-029/2019</t>
  </si>
  <si>
    <t xml:space="preserve">JAVIER GUERRERO MERCADO / JOSE IGNACIO NUÑO ARANA </t>
  </si>
  <si>
    <t>DGOPDU-0139/2019</t>
  </si>
  <si>
    <t>SLT-03/02-LC-020/2019</t>
  </si>
  <si>
    <t>SLT-01/01-LC-021/2018</t>
  </si>
  <si>
    <t>SLT-04/01-LC-023/2018</t>
  </si>
  <si>
    <t>SLT-05/01-LC-025/2018</t>
  </si>
  <si>
    <t>SLT-01/01-LC-019/2018</t>
  </si>
  <si>
    <t>SLT-02/02-LC-024/2019</t>
  </si>
  <si>
    <t>SLT-02/01-LC-030/2019</t>
  </si>
  <si>
    <t>SLT-01/01-ALNO-001/2019</t>
  </si>
  <si>
    <t>SLT-01/01-ALNO-034/2019</t>
  </si>
  <si>
    <t>SLT-01/01-LC-022/2018</t>
  </si>
  <si>
    <t>FRANCISCO JAVIER SALAS</t>
  </si>
  <si>
    <t>ALNO-062-2019</t>
  </si>
  <si>
    <t>SLT-01/01-LC-016/2019</t>
  </si>
  <si>
    <t>SLT-01/01-ALNO-019/2018</t>
  </si>
  <si>
    <t>SLT-05/03-ALNO-014/2018</t>
  </si>
  <si>
    <t>SLT-01/01-LC-010/2019</t>
  </si>
  <si>
    <t>SLT-02/01-LC-014/2018</t>
  </si>
  <si>
    <t>DGOPDU-0138/2019</t>
  </si>
  <si>
    <t>SLT-05/03-ALNO-001/2019</t>
  </si>
  <si>
    <t>SLT-02/02-ALNO-004/2019</t>
  </si>
  <si>
    <t>FERNANDO MONTES DE OCA</t>
  </si>
  <si>
    <t>SLT-05/02-ALNO-000/2019</t>
  </si>
  <si>
    <t>SLT-04/01-ALNO-011/2019</t>
  </si>
  <si>
    <t>SLT-04/01-ALNO-007/2019</t>
  </si>
  <si>
    <t>SLT-05/02-ALNO-018/2019</t>
  </si>
  <si>
    <t>SLT-40/02-ALNO-043/2019</t>
  </si>
  <si>
    <t>SLT-04/01-ALNO-013/2019</t>
  </si>
  <si>
    <t>SLT-01/01-ALNO-008/2019</t>
  </si>
  <si>
    <t xml:space="preserve">SLT-05/03-ALNO-058/2019 </t>
  </si>
  <si>
    <t>SLT-03/02-ALNO-032/2018</t>
  </si>
  <si>
    <t xml:space="preserve">VER PLANO AUTORIZADO </t>
  </si>
  <si>
    <t>SLT-04/01-ALNO-021/2019</t>
  </si>
  <si>
    <t>SLT-05/03-ALNO-050/2019</t>
  </si>
  <si>
    <t>SLT-01/01-ALNO-025/2019</t>
  </si>
  <si>
    <t>SLT-05/02-ALNO-031/2019</t>
  </si>
  <si>
    <t>SLT-04/01-ALNO-045/2019</t>
  </si>
  <si>
    <t>SLT-02/01-ALNO-041/2019</t>
  </si>
  <si>
    <t>SLT-05/01-ALNO-048/2019</t>
  </si>
  <si>
    <t>SLT-01/02-ALNO-044/2019</t>
  </si>
  <si>
    <t>SLT-04/02-ALNO-049/2019</t>
  </si>
  <si>
    <t>SLT-04/01-ALNO-056/2019</t>
  </si>
  <si>
    <t>SLT-05/02-ALNO-063/2019</t>
  </si>
  <si>
    <t xml:space="preserve">CARRETERA GUADALAJARA - EL SALTO VIA EL VERDE </t>
  </si>
  <si>
    <t>SLT-05/01-ALNO-070/2019</t>
  </si>
  <si>
    <t>SLT-04/02-ALNO-062/2019</t>
  </si>
  <si>
    <t>SLT-04/02-ALNO-073/2019</t>
  </si>
  <si>
    <t>SLT-05/01-ALNO-071/2019</t>
  </si>
  <si>
    <t>SLT-04/01-ALNO-074/2019</t>
  </si>
  <si>
    <t>SLT-02/01-ALNO-001/2018</t>
  </si>
  <si>
    <t>SLT-05/01-ALNO-021/2018</t>
  </si>
  <si>
    <t>SLT-05/01-ALNO-006/2018</t>
  </si>
  <si>
    <t>SLT-04/01-ALNO-022/2018</t>
  </si>
  <si>
    <t>SLT-01/02-ALNO-007/2018</t>
  </si>
  <si>
    <t>SLT-04/02-ALNO-025/2018</t>
  </si>
  <si>
    <t>SLT-04/02-ALNO-003/2018</t>
  </si>
  <si>
    <t>SLT-04/02-ALNO-004/2018</t>
  </si>
  <si>
    <t>SLT-04/02-ALNO-002/2018</t>
  </si>
  <si>
    <t>SLT-04/02-ALNO-005/2018</t>
  </si>
  <si>
    <t>SLT-04/01-ALNO-012/2018</t>
  </si>
  <si>
    <t>SLT-05/01-ALNO-019/2018</t>
  </si>
  <si>
    <t>SLT-05/01-ALNO-027/2018</t>
  </si>
  <si>
    <t>SLT-05/01-ALNO-020/2018</t>
  </si>
  <si>
    <t>SLT-04/02-ALNO-029/2018</t>
  </si>
  <si>
    <t>DGOPDU-0076/2019</t>
  </si>
  <si>
    <t>SLT-04/02-ALNO-026/2018</t>
  </si>
  <si>
    <t>SLT-04/02-LC-051/2019</t>
  </si>
  <si>
    <t>CONTROL DE LICENCIAS</t>
  </si>
  <si>
    <t>SLT-01/01-LC-044/2019</t>
  </si>
  <si>
    <t>SLT-04/01-LC-070/2019</t>
  </si>
  <si>
    <t>SLT-04/01-LC-046/2019</t>
  </si>
  <si>
    <t>LCM-035-2019</t>
  </si>
  <si>
    <t xml:space="preserve">ROGELIO OCAMPO VACA </t>
  </si>
  <si>
    <t xml:space="preserve">VACA </t>
  </si>
  <si>
    <t xml:space="preserve">CEMENTOS MOCTEZUMA </t>
  </si>
  <si>
    <t>SUB-021-2019</t>
  </si>
  <si>
    <t>SLT-01/01-LC-050/2019</t>
  </si>
  <si>
    <t>SLT-02/02-LC-054/2019</t>
  </si>
  <si>
    <t>SLT-02/02-PU-004/2019</t>
  </si>
  <si>
    <t>SLT-05/01-LC-049/2019</t>
  </si>
  <si>
    <t>CANCELADO</t>
  </si>
  <si>
    <t>SLT-02/02-PU-006/2019</t>
  </si>
  <si>
    <t>DGOPDU/0460/2019</t>
  </si>
  <si>
    <t>SUB-022-2019</t>
  </si>
  <si>
    <t xml:space="preserve">MIGUEL ANGEL DELGADO IBARRA </t>
  </si>
  <si>
    <t>SLT-04/02-LC-059/2019</t>
  </si>
  <si>
    <t>SLT-04/02-LC-060/2019</t>
  </si>
  <si>
    <t>ALNO-063-2019</t>
  </si>
  <si>
    <t xml:space="preserve">MARIA ELENA DELGADO LOZANO </t>
  </si>
  <si>
    <t>JUVENTINO ROSAS</t>
  </si>
  <si>
    <t xml:space="preserve">GALEANA </t>
  </si>
  <si>
    <t>SLT-04/01-ALNO-088/2019</t>
  </si>
  <si>
    <t>SLT-04/01-ALNO-061/2019</t>
  </si>
  <si>
    <t>ALNO-064-2019</t>
  </si>
  <si>
    <t>JAVIER CASTELLANOS  GUTIERREZ</t>
  </si>
  <si>
    <t xml:space="preserve">PASEO ALBEREDA </t>
  </si>
  <si>
    <t xml:space="preserve">CASGUTSA SA DE CV </t>
  </si>
  <si>
    <t>LCM-036-2019</t>
  </si>
  <si>
    <t xml:space="preserve">OMAR ALEJANDRO MEDINA SUCCAR </t>
  </si>
  <si>
    <t>SUCCAR</t>
  </si>
  <si>
    <t>MDN SPORT S DE RL DE CV</t>
  </si>
  <si>
    <t xml:space="preserve">PRIVADA ATLAS </t>
  </si>
  <si>
    <t xml:space="preserve">PANAMERICANA </t>
  </si>
  <si>
    <t>SLT-02/02-LC-061/2019</t>
  </si>
  <si>
    <t>REOBUR-003-2019</t>
  </si>
  <si>
    <t>CIMA SERENA ETAPA 10</t>
  </si>
  <si>
    <t>ALNO-065-2019</t>
  </si>
  <si>
    <t xml:space="preserve">ANDRES ZERMEÑO BARBA </t>
  </si>
  <si>
    <t xml:space="preserve">ZERMEÑO </t>
  </si>
  <si>
    <t xml:space="preserve">CARRETERA EL SALTO - GUADALAJARA </t>
  </si>
  <si>
    <t xml:space="preserve">EL LLANO / EL CASTILLO </t>
  </si>
  <si>
    <t>ALNO-066-2019</t>
  </si>
  <si>
    <t>YAJAIRA CYNTHIA MORA OLIVARES</t>
  </si>
  <si>
    <t xml:space="preserve">MORA </t>
  </si>
  <si>
    <t>OLVIRES</t>
  </si>
  <si>
    <t xml:space="preserve">JUAN RULFO </t>
  </si>
  <si>
    <t>SUB-023-2019</t>
  </si>
  <si>
    <t>RAUL ALEJANDRO PADILLA OROZCO</t>
  </si>
  <si>
    <t xml:space="preserve">PASEO ATLAS </t>
  </si>
  <si>
    <t>LOMAS DEL BOSQUE</t>
  </si>
  <si>
    <t>SUB-024-2019</t>
  </si>
  <si>
    <t>RAFAEL REYNOSO MACIAS</t>
  </si>
  <si>
    <t xml:space="preserve">REYNOSO </t>
  </si>
  <si>
    <t>JOSE GARCIA #19</t>
  </si>
  <si>
    <t>SUB-025-2019</t>
  </si>
  <si>
    <t>CASA  HABITACION</t>
  </si>
  <si>
    <t>ISAURA RAMIREZ TORRES</t>
  </si>
  <si>
    <t>SUB-026-2019</t>
  </si>
  <si>
    <t xml:space="preserve">TERRENO </t>
  </si>
  <si>
    <t xml:space="preserve">MARIA RAMONA TAMAYO TAMAYO </t>
  </si>
  <si>
    <t xml:space="preserve">                                         </t>
  </si>
  <si>
    <t>SUB-027-2019</t>
  </si>
  <si>
    <t>ESTHER RODRIGUEZ CARDENAS</t>
  </si>
  <si>
    <t>SUSLC-004-2019</t>
  </si>
  <si>
    <t xml:space="preserve">CASTILLO DEL MOZÓN </t>
  </si>
  <si>
    <t xml:space="preserve">ESPARZA </t>
  </si>
  <si>
    <t xml:space="preserve">EL TERRERO </t>
  </si>
  <si>
    <t>LCM-037-2019</t>
  </si>
  <si>
    <t xml:space="preserve">ARTURO NORIEGA MIRANDA </t>
  </si>
  <si>
    <t xml:space="preserve">AV. DEL HIERRO </t>
  </si>
  <si>
    <t>ALNO-067-2019</t>
  </si>
  <si>
    <t>ALNO-068-2019</t>
  </si>
  <si>
    <t>ALEJANDRO ORTIZ LOPEZ</t>
  </si>
  <si>
    <t xml:space="preserve">AV. CAMPO BELLO </t>
  </si>
  <si>
    <t>ALNO-069-2019</t>
  </si>
  <si>
    <t>NICOLAS RAMIREZ PALAFOX</t>
  </si>
  <si>
    <t>PALAFOX</t>
  </si>
  <si>
    <t xml:space="preserve">SINERGIA FARMACEUTICA SAPI DE CV </t>
  </si>
  <si>
    <t>DEYSI YANETH ESPARZA GARCIA</t>
  </si>
  <si>
    <t xml:space="preserve">VICENTE SUAREZ </t>
  </si>
  <si>
    <t>HAB-024-2019</t>
  </si>
  <si>
    <t xml:space="preserve">ANA YAMIRA HERNANDEZ RAMIREZ </t>
  </si>
  <si>
    <t>L1 FR. 30 AL 48 ET 5</t>
  </si>
  <si>
    <t>LCM-038-2019</t>
  </si>
  <si>
    <t xml:space="preserve">CASETA Y ARCO </t>
  </si>
  <si>
    <t>VICTOR MANUEL VILLAREAL OLAVARRIETA</t>
  </si>
  <si>
    <t>OLAVARRIETA</t>
  </si>
  <si>
    <t xml:space="preserve">INMOBILIARIA VILLAOLA SA DE CV </t>
  </si>
  <si>
    <t xml:space="preserve">AV HIERRO </t>
  </si>
  <si>
    <t>SUB-028-2019</t>
  </si>
  <si>
    <t xml:space="preserve">FUSIÓN </t>
  </si>
  <si>
    <t xml:space="preserve">LOTES </t>
  </si>
  <si>
    <t xml:space="preserve">LA ROCA </t>
  </si>
  <si>
    <t>slt-04/01-alno-069/2019</t>
  </si>
  <si>
    <t xml:space="preserve">FUSIÓN DE LOTES </t>
  </si>
  <si>
    <t>M-77 ET 3</t>
  </si>
  <si>
    <t>ALNO-070-2019</t>
  </si>
  <si>
    <t>HAB-025-2019</t>
  </si>
  <si>
    <t>CERTIFICADO DE HABITABILIDAD  / SLT-03/01-LC-0127/2018</t>
  </si>
  <si>
    <t>ALNO-071-2019</t>
  </si>
  <si>
    <t>SLT-05/03-ALNO-106/2019</t>
  </si>
  <si>
    <t>ALNO-072-2019</t>
  </si>
  <si>
    <t xml:space="preserve">RAFAEL TORRES MENA </t>
  </si>
  <si>
    <t xml:space="preserve">TORRES </t>
  </si>
  <si>
    <t xml:space="preserve">SAN IGNACIO </t>
  </si>
  <si>
    <t>LCM-039-2019</t>
  </si>
  <si>
    <t>OSCAR VINICIO SANTANA MUNGUIA Y COÑO</t>
  </si>
  <si>
    <t xml:space="preserve">SANTANA MUNGUIA </t>
  </si>
  <si>
    <t>COÑO</t>
  </si>
  <si>
    <t xml:space="preserve">PARQUE INDUSTRIAL CIMEG </t>
  </si>
  <si>
    <t xml:space="preserve">CRUZ </t>
  </si>
  <si>
    <t>RUP-017-2019</t>
  </si>
  <si>
    <t xml:space="preserve">EXCAVA PARA FIBRA OPTICA </t>
  </si>
  <si>
    <t>LETICIA ALANIS MERCADO</t>
  </si>
  <si>
    <t>ALANIS</t>
  </si>
  <si>
    <t xml:space="preserve">CARACOL COMUNICACIONES SAPI DE CV </t>
  </si>
  <si>
    <t xml:space="preserve">EN PLANOS </t>
  </si>
  <si>
    <t xml:space="preserve">INFONAVIT CONDOR, EL VERDE, SAN JOSE DEL CASTILLO, LAS PINTITAS, EL VERDE Y LA LOMA </t>
  </si>
  <si>
    <t xml:space="preserve">VARIOS </t>
  </si>
  <si>
    <t>SUB-029-2019</t>
  </si>
  <si>
    <t>LCM-040-2019</t>
  </si>
  <si>
    <t>RECON-010-2019</t>
  </si>
  <si>
    <t xml:space="preserve">ANDRES OLIVAREZ SANCHEZ </t>
  </si>
  <si>
    <t>ALNO-073-2019</t>
  </si>
  <si>
    <t xml:space="preserve">TERESA REBOLLAR TAFOLLA </t>
  </si>
  <si>
    <t>REBOLLAR</t>
  </si>
  <si>
    <t>TAFOLLA</t>
  </si>
  <si>
    <t xml:space="preserve">STA. ROSA DEL VALLE </t>
  </si>
  <si>
    <t>SAN GABRIEL</t>
  </si>
  <si>
    <t xml:space="preserve">MARIA ELENA VEGA VENEGAS </t>
  </si>
  <si>
    <t>LCM-041-2019</t>
  </si>
  <si>
    <t xml:space="preserve">BODEGA / ALMACEN </t>
  </si>
  <si>
    <t xml:space="preserve">JAIME ALFREDO VON HAUSKE MARTINEZ </t>
  </si>
  <si>
    <t>VON HAUSKE</t>
  </si>
  <si>
    <t>PARCELA 22, ZONA 1</t>
  </si>
  <si>
    <t xml:space="preserve">CORREDOR INDUSTRIAL  EL SALTO </t>
  </si>
  <si>
    <t>HAB-026-2019</t>
  </si>
  <si>
    <t xml:space="preserve">MORALES </t>
  </si>
  <si>
    <t>SUB-030-2019</t>
  </si>
  <si>
    <t xml:space="preserve">SUBDIVISION DE TERRENO </t>
  </si>
  <si>
    <t>BRECHA P27 F2</t>
  </si>
  <si>
    <t>EL GUAMACHIL</t>
  </si>
  <si>
    <t>SLT-05/01-ALNO-100/2019</t>
  </si>
  <si>
    <t xml:space="preserve">BENITO JUAREZ </t>
  </si>
  <si>
    <t xml:space="preserve">L-15 </t>
  </si>
  <si>
    <t>SUB-031-2019</t>
  </si>
  <si>
    <t xml:space="preserve">FRANCISCO PEREZ BALLESTEROS </t>
  </si>
  <si>
    <t>BALLESTEROS</t>
  </si>
  <si>
    <t>PROLC-005-2019</t>
  </si>
  <si>
    <t>SLT-02/02-LC-DIC-034/2015</t>
  </si>
  <si>
    <t xml:space="preserve">JOSE HUMBERTO DE JESUS  COELLO RUVALCABA </t>
  </si>
  <si>
    <t xml:space="preserve">DE JESUS </t>
  </si>
  <si>
    <t xml:space="preserve">GIG DESARROLLOS INMOBILIARIOS SA DE CV  / BIENES RAICES JARDIN REAL SA DE CV </t>
  </si>
  <si>
    <t xml:space="preserve">PRIMAVERA </t>
  </si>
  <si>
    <t>M-28 L-1</t>
  </si>
  <si>
    <t>SUSLC-005-2019</t>
  </si>
  <si>
    <t>SUSLC-006-2019</t>
  </si>
  <si>
    <t>SLT-02/02-LC-DIC-033/2015</t>
  </si>
  <si>
    <t xml:space="preserve">JOSE HUMBERTO DE JESUS COELLO RUVALCABA </t>
  </si>
  <si>
    <t xml:space="preserve">COELLO </t>
  </si>
  <si>
    <t>RUVALCABA 0</t>
  </si>
  <si>
    <t xml:space="preserve">GIG DESARROLLOS INMOBILIARIOS SA DE CV / BIENES RAICES JARDIN REAL SA DE CV </t>
  </si>
  <si>
    <t xml:space="preserve">CONDOMINIO SORBUS </t>
  </si>
  <si>
    <t>SLT-02/02-LC-DIC-035/2015</t>
  </si>
  <si>
    <t xml:space="preserve">CONDOMINIO LIQUIDAMBAR </t>
  </si>
  <si>
    <t>ALNO-074-2019</t>
  </si>
  <si>
    <t xml:space="preserve">FELIPE RUIZ ROMERO </t>
  </si>
  <si>
    <t xml:space="preserve">ROMERO </t>
  </si>
  <si>
    <t>FELICIANO GUTIERREZ PEREZ</t>
  </si>
  <si>
    <t xml:space="preserve">CARRETERA EL VERDE </t>
  </si>
  <si>
    <t xml:space="preserve">ALDAMA </t>
  </si>
  <si>
    <t xml:space="preserve">SE REALIZO OFICIO </t>
  </si>
  <si>
    <t>ALNO-075-2019</t>
  </si>
  <si>
    <t xml:space="preserve">NESTOR RODRIGUEZ MORALES </t>
  </si>
  <si>
    <t xml:space="preserve">VIA TABAQUILLO </t>
  </si>
  <si>
    <t>SLT-05/01-ALNO-108/2019</t>
  </si>
  <si>
    <t>SUB-032-2019</t>
  </si>
  <si>
    <t>MADERAS #2 F2 B</t>
  </si>
  <si>
    <t xml:space="preserve">FRANCISCO JAVIER RODRIGUEZ  GONZALEZ </t>
  </si>
  <si>
    <t>SLT-05/01-ALNO-042/2019</t>
  </si>
  <si>
    <t>SLT-04/01-ALNO-107/2019</t>
  </si>
  <si>
    <t>ALCM-002-2019</t>
  </si>
  <si>
    <t xml:space="preserve">ALFONSO AGUILAR FRANCO </t>
  </si>
  <si>
    <t xml:space="preserve">FRANCO </t>
  </si>
  <si>
    <t xml:space="preserve">DIESEL Y LUBRICANTES DEL PACIFICO SA DE CV </t>
  </si>
  <si>
    <t>SLT-02/01-LC-174/2018</t>
  </si>
  <si>
    <t xml:space="preserve">ALUMINIO </t>
  </si>
  <si>
    <t>CALLE 4</t>
  </si>
  <si>
    <t xml:space="preserve">PARQUE INDUSTRIAL  EL SALTO </t>
  </si>
  <si>
    <t>ALNO-076-2019</t>
  </si>
  <si>
    <t xml:space="preserve">VALENTIN OROZCO HERNANDEZ </t>
  </si>
  <si>
    <t>LCM-042-2019</t>
  </si>
  <si>
    <t xml:space="preserve">ESTRUCTURA </t>
  </si>
  <si>
    <t xml:space="preserve">RAUL MELINTON LUNA GARCIA </t>
  </si>
  <si>
    <t>SLT-04/01-LC-068/2019</t>
  </si>
  <si>
    <t>SLT-02/02-LC-069/2019</t>
  </si>
  <si>
    <t>SLT-04/01/LC-067/2019</t>
  </si>
  <si>
    <t>SLT-04/02-ALNO-103/2019</t>
  </si>
  <si>
    <t>ALCM-003-2019</t>
  </si>
  <si>
    <t>SLT-02/02-LC-52/2018</t>
  </si>
  <si>
    <t xml:space="preserve">PALMA </t>
  </si>
  <si>
    <t>MZ 68 L1</t>
  </si>
  <si>
    <t>CAMPO BELLO ETAPA 3</t>
  </si>
  <si>
    <t>ALCM-004-2019</t>
  </si>
  <si>
    <t>SLT-02/02-LC-48/2018</t>
  </si>
  <si>
    <t>MZ 54 L1</t>
  </si>
  <si>
    <t>LCM-043-2019</t>
  </si>
  <si>
    <t xml:space="preserve">LEANDRO </t>
  </si>
  <si>
    <t xml:space="preserve">ALCATRAZ Y CALLE AZAR </t>
  </si>
  <si>
    <t>CIMA SERENA ii</t>
  </si>
  <si>
    <t xml:space="preserve">HABITACIONAL H4-H Y H4-V / BARDEO </t>
  </si>
  <si>
    <t>BM-009-2019</t>
  </si>
  <si>
    <t>ALCM-005-2019</t>
  </si>
  <si>
    <t>SLT-02/02-LC-047/2018</t>
  </si>
  <si>
    <t>CONDOMINIO FRESNOS  ETAPA 2</t>
  </si>
  <si>
    <t>EL GANSO ABARROTERO S DE RL DE CV</t>
  </si>
  <si>
    <t>HAB-027-2019</t>
  </si>
  <si>
    <t>MAGDA CAROLINA DAVILA NAVARRO</t>
  </si>
  <si>
    <t>ALNO-077-2019</t>
  </si>
  <si>
    <t>MARIA DEL CARMEN ESTELA JIMENEZ MARTINEZ</t>
  </si>
  <si>
    <t>SUB-033-2019</t>
  </si>
  <si>
    <t xml:space="preserve">JAVIER OLIVEROS SANTIAGO / HUGO ANTONIO CORTEZ RODRIGUEZ </t>
  </si>
  <si>
    <t xml:space="preserve">OLIVEROS </t>
  </si>
  <si>
    <t xml:space="preserve">SANTIAGO </t>
  </si>
  <si>
    <t xml:space="preserve">EJIDO </t>
  </si>
  <si>
    <t>SLT-04/01-LC-064/2019</t>
  </si>
  <si>
    <t>SLT-02/02-LC-014/2018</t>
  </si>
  <si>
    <t>ETAPA 6</t>
  </si>
  <si>
    <t>ALCM-006-2019</t>
  </si>
  <si>
    <t>LCM-044-2019</t>
  </si>
  <si>
    <t>HABITACIONAL H41-H Y H4-V</t>
  </si>
  <si>
    <t xml:space="preserve">VIGENCIA </t>
  </si>
  <si>
    <t>15/11/2018 - 15/11/2020</t>
  </si>
  <si>
    <t>SLT-05/03-LC-001/2018</t>
  </si>
  <si>
    <t>SLT-05/03-LC-002/2018</t>
  </si>
  <si>
    <t>18/11/2018 - 18/11/2020</t>
  </si>
  <si>
    <t xml:space="preserve">SUB-ESTACIÓN / INDUSTRIA </t>
  </si>
  <si>
    <t>DGOPDU-0003/2018</t>
  </si>
  <si>
    <t xml:space="preserve"> SUSPENDIDA EL 17/12/2018</t>
  </si>
  <si>
    <t>N/A</t>
  </si>
  <si>
    <t xml:space="preserve">INDUSTRIAL / BODEGA </t>
  </si>
  <si>
    <t>SLT-04/02-LC-005/2018</t>
  </si>
  <si>
    <t>13/12/2018 - 13/12/2020</t>
  </si>
  <si>
    <t xml:space="preserve">CASA HABITACION / COMERCIO </t>
  </si>
  <si>
    <t>SLT-05/01-LC-003/2018</t>
  </si>
  <si>
    <t>22/11/2018 - 22/11/2020</t>
  </si>
  <si>
    <t xml:space="preserve">COMERCIO / OFICINAS </t>
  </si>
  <si>
    <t>SLT-04/01-LC-007/2019</t>
  </si>
  <si>
    <t>11/02/2019 - 11/02/2021</t>
  </si>
  <si>
    <t>SLT-01/01-LC-003/2018</t>
  </si>
  <si>
    <t>02/10/2018 - 02/10/2020</t>
  </si>
  <si>
    <t>COMERCIO / TIENDA COMERCIAL OXXO</t>
  </si>
  <si>
    <t>SLT-05/01-LC-004/2018</t>
  </si>
  <si>
    <t>10/12/2018 - 10/12/2020</t>
  </si>
  <si>
    <t xml:space="preserve">AMPLIACIÓN DE LICENCIA / HOTEL </t>
  </si>
  <si>
    <t>21/01/2019-21/01/2021</t>
  </si>
  <si>
    <t xml:space="preserve"> / SLT-01/01-LC-004/2019</t>
  </si>
  <si>
    <t>21/01/2019 -21/01/2021</t>
  </si>
  <si>
    <t>SLT-01/01-PC-001/2018</t>
  </si>
  <si>
    <t>11/11/2018 - 11/02/2019</t>
  </si>
  <si>
    <t>SLT-01/01-PC-002/2018</t>
  </si>
  <si>
    <t>11/11/2018- 11/02/2019</t>
  </si>
  <si>
    <t>SLT-01/01-PC-003/2018</t>
  </si>
  <si>
    <t>SLT-02/02-LC-013/2019</t>
  </si>
  <si>
    <t>18/02/2019/ - 18/02/2021</t>
  </si>
  <si>
    <t xml:space="preserve">TIENDA DE AUTOSERVICIO </t>
  </si>
  <si>
    <t>SLT-01/01-LC-002/2019</t>
  </si>
  <si>
    <t>17/01/2019 - 17/01/2021</t>
  </si>
  <si>
    <t>SLT-02/02-LC-028/2019</t>
  </si>
  <si>
    <t>02/04/2019 - 02/04/2021</t>
  </si>
  <si>
    <t>SLT-01/01- LC-003/2018</t>
  </si>
  <si>
    <t>10/01/2019 - 10/01/2021</t>
  </si>
  <si>
    <t>FRANCISCO GARCIA GUTIERREZ</t>
  </si>
  <si>
    <t>SLT-01/02-LC-008/2018</t>
  </si>
  <si>
    <t>04/02/2019 - 04/02/2021</t>
  </si>
  <si>
    <t xml:space="preserve">BARDEO CASA HABITACIÓN </t>
  </si>
  <si>
    <t>25/02/2019 - 25/02/2021</t>
  </si>
  <si>
    <t>CALLE C</t>
  </si>
  <si>
    <t>SE REALIZO OFICIO  30/01/2019</t>
  </si>
  <si>
    <t>DGOPDU-0130/2019</t>
  </si>
  <si>
    <t>SE REALIZO OFICIO 24/01/2019</t>
  </si>
  <si>
    <t>CALZADA CLUB DE GOLF ATLAS SUR</t>
  </si>
  <si>
    <t>NA</t>
  </si>
  <si>
    <t>15/03/2019 - 15/03/2021</t>
  </si>
  <si>
    <t>12/04/2019 - 12/04/2021</t>
  </si>
  <si>
    <t>28/02/2019 - 28/02/2021</t>
  </si>
  <si>
    <t xml:space="preserve">IGNACIO ARELLANO CORTES / </t>
  </si>
  <si>
    <t>19/03/2019 - 19/03/2021</t>
  </si>
  <si>
    <t>18/02/2019 - 18/02/2021</t>
  </si>
  <si>
    <t>14/02/2019 - 14/02/2021</t>
  </si>
  <si>
    <t>22/02/2019 - 22/02/2021</t>
  </si>
  <si>
    <t>06/03/2019 - 06/03/2021</t>
  </si>
  <si>
    <t>SLT-02/02-LC-043/2019</t>
  </si>
  <si>
    <t>30/04/2019- 30/04/2021</t>
  </si>
  <si>
    <t>24/05/2019 - 24/05/2021</t>
  </si>
  <si>
    <t>SLT-05/02-LC-052/2019</t>
  </si>
  <si>
    <t>30/04/2019 - 30/06/2019</t>
  </si>
  <si>
    <t>SLT-04/02/LC-042/2019</t>
  </si>
  <si>
    <t>SLT-01/02-LC-047/2019</t>
  </si>
  <si>
    <t>18/05/2019 - 18/05/2021</t>
  </si>
  <si>
    <t>SLT-04/02-LC-56/2019</t>
  </si>
  <si>
    <t>31/05/2019 - 31/05/2021</t>
  </si>
  <si>
    <t>28/05/2019 - 28/05/2021</t>
  </si>
  <si>
    <t>11/04/2019 - 11/06/12019</t>
  </si>
  <si>
    <t>30/04/2019 - 30/04/2021</t>
  </si>
  <si>
    <t>28/12/2019 - 28/04/2019</t>
  </si>
  <si>
    <t>15/05/2019 - 15/05/2021</t>
  </si>
  <si>
    <t>05/06/2019 - 05/06/2021</t>
  </si>
  <si>
    <t>SLT-02/01-LC-063/2019</t>
  </si>
  <si>
    <t>11/06/2019 - 11/06/2021</t>
  </si>
  <si>
    <t>16/05/2019 - 16/05/2021</t>
  </si>
  <si>
    <t>SLT-04/02-LC-057/2019</t>
  </si>
  <si>
    <t>03/06/2019 - 03/06/2021</t>
  </si>
  <si>
    <t>22/05/2019 - 22/05/2021</t>
  </si>
  <si>
    <t>17/06/2019 - 17/06/2021</t>
  </si>
  <si>
    <t>07/12/2015 - 07/12/2017</t>
  </si>
  <si>
    <t>29/05/2019 - 29/05/2021</t>
  </si>
  <si>
    <t>21/06/2019 - 21/06/2021</t>
  </si>
  <si>
    <t>SLT-02/04-LU-002/2019</t>
  </si>
  <si>
    <t>06/03/2019 - 06/03/2020</t>
  </si>
  <si>
    <t>SLT-02/04-LC-041/2019</t>
  </si>
  <si>
    <t>10/03/2019 - 10/09/2019</t>
  </si>
  <si>
    <t>SLT-02/04LC-039/2019</t>
  </si>
  <si>
    <t>SLT-02/04-LC-040/2019</t>
  </si>
  <si>
    <t>DGOPDU-0420/2019</t>
  </si>
  <si>
    <t>SE REALIZO OFICIO EL 12 /03/2019</t>
  </si>
  <si>
    <t xml:space="preserve">AV CIMA SERENA </t>
  </si>
  <si>
    <t>DGOPDU/0606/2019</t>
  </si>
  <si>
    <t>SLT-02/01-ALNO.115/2019</t>
  </si>
  <si>
    <t>HAB-002 A-2019</t>
  </si>
  <si>
    <t xml:space="preserve">LUCIA ELIZABETH LEANDRO JIMENEZ </t>
  </si>
  <si>
    <t>RINCONADA DE SAN ANTONIO II</t>
  </si>
  <si>
    <t xml:space="preserve">30 UNIDADES PRIVATIVAS </t>
  </si>
  <si>
    <t>CERTIFICADO DE HABITABILIDAD / SLT-03/01-LC-0142/2018</t>
  </si>
  <si>
    <t>DGOPDU-0566/2019</t>
  </si>
  <si>
    <t>SUSPENDIDA EL DIA 19/06/2019</t>
  </si>
  <si>
    <t xml:space="preserve">CORREDOR INDUSTRIAL EL SALTO </t>
  </si>
  <si>
    <t>ALNO-078-2019</t>
  </si>
  <si>
    <t>MARGARITO HERNANDEZ CONTRERAS</t>
  </si>
  <si>
    <t xml:space="preserve">RICARDO FLORES MAGON </t>
  </si>
  <si>
    <t xml:space="preserve">LA ESPERANZA </t>
  </si>
  <si>
    <t>SLT-02/02-LC-0102/2018</t>
  </si>
  <si>
    <t xml:space="preserve">CAMPO BELLO ETAPA 3 </t>
  </si>
  <si>
    <t>M-67 L 1</t>
  </si>
  <si>
    <t>SLT-02/02-LC-0101/2018</t>
  </si>
  <si>
    <t>M-77 LT- 1</t>
  </si>
  <si>
    <t>AV. CAMPO BELLO  ETAPA 2</t>
  </si>
  <si>
    <t>CPLC-004-2019</t>
  </si>
  <si>
    <t>CPLC-005-2019</t>
  </si>
  <si>
    <t>SUB-034-2019</t>
  </si>
  <si>
    <t xml:space="preserve">MONTES </t>
  </si>
  <si>
    <t>ALNO-079-2019</t>
  </si>
  <si>
    <t>MARISOL LLAMAS ANGUIANO</t>
  </si>
  <si>
    <t>SUB-035-2019</t>
  </si>
  <si>
    <t xml:space="preserve">CASA HABITACION / COMERCIAL </t>
  </si>
  <si>
    <t>GUADALUPE ALVAREZ / MARIO EDUARDO MORENO ALVAREZ</t>
  </si>
  <si>
    <t>SLT-04/02-ALNO-109/2019</t>
  </si>
  <si>
    <t>DDU-0006/2019</t>
  </si>
  <si>
    <t>DGOPDU-0591/2019</t>
  </si>
  <si>
    <t>DGOPDU/056/2019</t>
  </si>
  <si>
    <t>SLT-05/01-ALNO-120-2019</t>
  </si>
  <si>
    <t>SLT-04/02-LC-073/2019</t>
  </si>
  <si>
    <t>15/07/2019 - 15/07/2021</t>
  </si>
  <si>
    <t>SLT-04/02-ALNO-117/2019</t>
  </si>
  <si>
    <t>DGOPDU-0216/2019</t>
  </si>
  <si>
    <t xml:space="preserve">OFICIO CONTESTACÍON A TRAMITE </t>
  </si>
  <si>
    <t>SLT-01/02-ALNO-124/2019</t>
  </si>
  <si>
    <t>SUB-036-2019</t>
  </si>
  <si>
    <t>GREGORIO CRUZ GUTIERREZ</t>
  </si>
  <si>
    <t>ALNO-080-2019</t>
  </si>
  <si>
    <t>BERTHA DANIELA RAMIREZ VILLA</t>
  </si>
  <si>
    <t>GLADIOLAS</t>
  </si>
  <si>
    <t>510-B</t>
  </si>
  <si>
    <t>FRACC. BONITO JALISCO</t>
  </si>
  <si>
    <t>SLT-05/03-LC-074/2019</t>
  </si>
  <si>
    <t>18/07/2019 - 18/07/2021</t>
  </si>
  <si>
    <t>LCM-045-2019</t>
  </si>
  <si>
    <t xml:space="preserve">GUSTAVO VAZQUEZ GONZALEZ </t>
  </si>
  <si>
    <t>SLT-02/03-LC-071/2019</t>
  </si>
  <si>
    <t>12/07/2019 - 12/07/2021</t>
  </si>
  <si>
    <t>TINOCO</t>
  </si>
  <si>
    <t>SLT-05/03-SD-067/2019 - SLT-05/03-SD-068/2019</t>
  </si>
  <si>
    <t>SUBDIVISIÓN DE TERRENO TERRENO</t>
  </si>
  <si>
    <t>SLT-01/02-SD-065/2019 - SLT-01/02-SD-066/2019</t>
  </si>
  <si>
    <t xml:space="preserve">CASTILLO DE MONZON  Y CASTILLO DE BRIHUELA </t>
  </si>
  <si>
    <t>100 Y 222</t>
  </si>
  <si>
    <t xml:space="preserve">RUBEN DARIO DEL RIO ROSALES </t>
  </si>
  <si>
    <t>BUENAVISTA</t>
  </si>
  <si>
    <t>ALNO-081-2019</t>
  </si>
  <si>
    <t>BM-010-2019</t>
  </si>
  <si>
    <t>BARDEO CASA HABITACION</t>
  </si>
  <si>
    <t>LUISA MARGARITA LOMELI AHUMADA</t>
  </si>
  <si>
    <t>LOMELI</t>
  </si>
  <si>
    <t>AHUMADA</t>
  </si>
  <si>
    <t>PASEOS DE LAS ZUCENAS PONIENRTE</t>
  </si>
  <si>
    <t>12-C</t>
  </si>
  <si>
    <t>SISTERNA O ALGIBER CASA HABITACION</t>
  </si>
  <si>
    <t>DDU-021/2019</t>
  </si>
  <si>
    <t xml:space="preserve">GARDENIA </t>
  </si>
  <si>
    <t>LILIAN ACEVES BUENO</t>
  </si>
  <si>
    <t>CERTIFICADO DE HABITABILIDAD  / SLT-02/02-LC-057/2019</t>
  </si>
  <si>
    <t>LEONARDO NOE ARCIENIEGA HERNANDEZ</t>
  </si>
  <si>
    <t>DGOPDU-022/2019</t>
  </si>
  <si>
    <t>16/07/2019 - 16/07/2021</t>
  </si>
  <si>
    <t>SLT-04/02-LC-072/2019</t>
  </si>
  <si>
    <t>SLT-01/02-ALNO-125/2019</t>
  </si>
  <si>
    <t>CONSTRUCCIÓN</t>
  </si>
  <si>
    <t xml:space="preserve">DEMOLICION </t>
  </si>
  <si>
    <t>MOVIMIENTO DE TIERRA</t>
  </si>
  <si>
    <t xml:space="preserve">REGULAR </t>
  </si>
  <si>
    <t>SLT-04/01-LC-053/2019</t>
  </si>
  <si>
    <t xml:space="preserve">ESTACIONAMIENTO </t>
  </si>
  <si>
    <t>SLT-02/01-ALNO-092/2019</t>
  </si>
  <si>
    <t>KM. 11</t>
  </si>
  <si>
    <t>SLT-01/01-SD-059/2019 - SLT-01/01-SD-059/2019</t>
  </si>
  <si>
    <t>FRACC. 1 (157.33 M2) FRACC. 2 (166.27</t>
  </si>
  <si>
    <t>CERTIFICADO DE HABITABILIDAD  / SLT-04/01-LC-015/2018</t>
  </si>
  <si>
    <t xml:space="preserve">SERGIO ZARAGOZA BECERRA </t>
  </si>
  <si>
    <t>HAB-029-2019</t>
  </si>
  <si>
    <t>HAB-028-2019</t>
  </si>
  <si>
    <t xml:space="preserve">FRANCISCO I MADERO </t>
  </si>
  <si>
    <t>RAMON GOMZALEZ ARANDA</t>
  </si>
  <si>
    <t>SLT-04/02-ALNO-084/2019</t>
  </si>
  <si>
    <t>ALNO-082-2019</t>
  </si>
  <si>
    <t xml:space="preserve">RITA RAMOS HERNANDEZ </t>
  </si>
  <si>
    <t>SAN ISIDRO</t>
  </si>
  <si>
    <t xml:space="preserve">LOMAS DE SAN JUAN </t>
  </si>
  <si>
    <t>DDU-036-2019</t>
  </si>
  <si>
    <t>""</t>
  </si>
  <si>
    <t xml:space="preserve">LEON </t>
  </si>
  <si>
    <t>DONZALEZ</t>
  </si>
  <si>
    <t>PAVA</t>
  </si>
  <si>
    <t>BEDOY</t>
  </si>
  <si>
    <t xml:space="preserve">ISLA PALMA </t>
  </si>
  <si>
    <t xml:space="preserve">LA ERMITA </t>
  </si>
  <si>
    <t>SLT-01/02-LC-108/2017</t>
  </si>
  <si>
    <t>18/08/2017 - 18/08/2019</t>
  </si>
  <si>
    <t>ALEJANDRO GIBRAN MEDINA HERNANDEZ</t>
  </si>
  <si>
    <t>PIEDRA POMEX</t>
  </si>
  <si>
    <t>BITO-002-2019</t>
  </si>
  <si>
    <t>DDU/025/2019</t>
  </si>
  <si>
    <t>ALNO-083-2019</t>
  </si>
  <si>
    <t>JUAN MIGUEL SANCHEZ CONTRERAS</t>
  </si>
  <si>
    <t>SLT-02/02-LC-048/2018</t>
  </si>
  <si>
    <t>SLT-02/02-LC-052/2018</t>
  </si>
  <si>
    <t>SLT-02/02-LC-077/2019</t>
  </si>
  <si>
    <t>23/07/2019-  23/07/2021</t>
  </si>
  <si>
    <t xml:space="preserve">ARMANDO GOMEZ FLORES </t>
  </si>
  <si>
    <t>05/03/2019 -05/03/2021</t>
  </si>
  <si>
    <t xml:space="preserve">SLT-05/03-LC-070/2019 </t>
  </si>
  <si>
    <t>REMODELACIÓN</t>
  </si>
  <si>
    <t xml:space="preserve">ESTACIÓN 03712 CARRETERA VERDE - CASTILLO </t>
  </si>
  <si>
    <t>KM6.5</t>
  </si>
  <si>
    <t>ESTACIÓN 01581 CARRETERA EL SALTO</t>
  </si>
  <si>
    <t>KM 9</t>
  </si>
  <si>
    <t xml:space="preserve">HUGO BERNARDO CHANG SOTO </t>
  </si>
  <si>
    <t>PROLC-006-2019</t>
  </si>
  <si>
    <t>SLT-02/04-LC-027/2016   /  SLT-02/04-LC-039/2019</t>
  </si>
  <si>
    <t xml:space="preserve">CARRETERA GUADALAJARA -EL SALTO </t>
  </si>
  <si>
    <t xml:space="preserve">ALBEREDA RESIDENCIAL </t>
  </si>
  <si>
    <t>PROLC-007-2019</t>
  </si>
  <si>
    <t>SLT-02/04-LC-028/2016   /  SLT-02/04-LC-040/2019</t>
  </si>
  <si>
    <t>PROLC-008-2019</t>
  </si>
  <si>
    <t>SLT-02/04-LC-029/2016   /  SLT-02/04-LC-041/2019</t>
  </si>
  <si>
    <t>SLT-05/02-SD-006/2018</t>
  </si>
  <si>
    <t>SUPERFICIE TOTAL (150 M2) FRACC.1 (120.00 M2) FRACC. 2 (30.00M2)</t>
  </si>
  <si>
    <t>SLT-04/01-SD-021/2019- SLT-04/01-SD-022/2019</t>
  </si>
  <si>
    <t>SUPERFICIE TOTAL -240.00 M2 FRACC.1 (120.00 M2) FRACC.2 (120.00  M2)</t>
  </si>
  <si>
    <t>SLT-04/01-SD-041/2019  SLT-04/01-SD-042/2019</t>
  </si>
  <si>
    <t>SUPERFICIE TOTAL-300.00 M2 FRACC. 1 (120.00M2) FRACC. 2 (90.00 M2) FRACC.3 (90.00 M2)</t>
  </si>
  <si>
    <t>SLT-01/02-SD-039/2019 SLT-01/02-SD-040/2019</t>
  </si>
  <si>
    <t>SUPERFICIE TOTAL . 1785.99 M2 FRACC.1 (631.01 M2) FRACC.2 (646.60 M2) FRACC.3 (508.38M2)</t>
  </si>
  <si>
    <t>SLT-01/02/SD-046/2019 SLT-01/02-SD-045/2019</t>
  </si>
  <si>
    <t>SUPERFICIE TOTAL . 167.00 M2 . UP1 (159.53) UP.2(106.83) AREA COMUN  ESC. (7.47 M2)</t>
  </si>
  <si>
    <t>SLT-02/02-SD-027/2019 SLT-02/02-SD-028/2019</t>
  </si>
  <si>
    <t>SUPERFICIE TOTAL. 178.79 M2 UP.1(107.72) UP.2(52.17) UP.3(201.12) AREA COMUN INGRESO  (17.78)</t>
  </si>
  <si>
    <t>SLT-05/04-SD-043/2019 SLT-05/04-044/2019</t>
  </si>
  <si>
    <t>SUPERFICIE   TOTAL 300.00 M2. FRACC.1(214.40 M2) FRACC.2 (260.68M2)</t>
  </si>
  <si>
    <t>SLT-04/01-SD-025/2019  SLT-04/01/SD-026/2019</t>
  </si>
  <si>
    <t>LCM-046-2019</t>
  </si>
  <si>
    <t xml:space="preserve">DESARROLLADORA BORINES S DE RL DE CV </t>
  </si>
  <si>
    <t>ALNO-084-2019</t>
  </si>
  <si>
    <t>SUPERFICIE  TOTAL. 259.00 M2 UP.1 (73.50 M2) UP.2(60.45 M2) UP.3(60.45) AREA COMUN PASILLO (64.60 M2)</t>
  </si>
  <si>
    <t>SLT-04/01-SD-038/2019 SLT/01/01-SD-035/2019</t>
  </si>
  <si>
    <t>SUPERFICIE TOTAL. 2641..50M2 FRACC.1 (1974.50) FRACC.2 (224.00 M2) FRACC.3(443.00 M2)</t>
  </si>
  <si>
    <t>SLT-01/01-SD-033/2019 SLT-01/01-SD-034/2019</t>
  </si>
  <si>
    <t>SUPERFICIE TOTAL. 687.00 M2 FRACC.1 152.00) FRACC. 2(535.00 M2)</t>
  </si>
  <si>
    <t>OFICIO DGOPDU-0443/2019</t>
  </si>
  <si>
    <t>SLT-05/02-SD-049/2019 SLT-05/02-SD-050/2019</t>
  </si>
  <si>
    <t>SUPERFICIE TOTAL. 183.00 M2. FRACC1  (108.56) FRACC.2 (74.44)</t>
  </si>
  <si>
    <t>SLT-04/01-SD-057/2019 SLT-04/01-SD-058/2019</t>
  </si>
  <si>
    <t>SUPERFICIE TATAL. 141.00 M2 FRACC.1 (56.00) FRACC.2 85.00)</t>
  </si>
  <si>
    <t>SLT-04/1-SD-053/2019 SLT-05/04-SD-054/2019</t>
  </si>
  <si>
    <t>SUPERFICIE TOTAL. 211.00 M2 FRACC.1 (105.00) FRACC.2 (106.00)</t>
  </si>
  <si>
    <t>SLT-01/01-SD-001/2018 SLT-01/01-SD-002/2018</t>
  </si>
  <si>
    <t>SUPERFICIE TOTAL. 665.00 M2 FRACC.1(156.25 M2) FRACC.2(156.25 ) FRACC.3(156.25) FRACC.4(156.25)</t>
  </si>
  <si>
    <t>SLT-04/01-SD-007/2018 SLT-04/01-SD-008/2018</t>
  </si>
  <si>
    <t>SUPER. TOTAL. 181.00 M2 FRACC.1(125.62)  FRACC.2 (55.03)</t>
  </si>
  <si>
    <t>SLT-04/01-SD-004/2018 SLT-04/01-SD-003/2018</t>
  </si>
  <si>
    <t>SUPERF. TOTAL 283.00 M2 . FRACC.1(56.54) FRCC.2(56.58) FRACC.3(56.62) FRACC.4(56.58) FRACC.5(56.60)</t>
  </si>
  <si>
    <t>SLT-04/01-SD-011/2019  SLT-04/01-SD-012/2019</t>
  </si>
  <si>
    <t xml:space="preserve">SUPERFICIE TOTAL. 178.00 FRACC.1(85.61) FRACC.2(93.39) </t>
  </si>
  <si>
    <t>SLT-04/01-SD-003/2019 SLT-04/01-SD-004/2019</t>
  </si>
  <si>
    <t>MEDRANO</t>
  </si>
  <si>
    <t>SUPERFICIE TOTAL.413.00 M2  . FRACC.1(203.93) FRACC.2(209.07)</t>
  </si>
  <si>
    <t>SLT-04/01-SD-019/2019 SLT-04/01</t>
  </si>
  <si>
    <t>SUPERFICIE TOTAL. 298.00M2 FRACC.1 (78.71 M2) FRACC.2(66.27 M2) FRACC.3(70.46 M2) FRACC.4(82.56 M2)</t>
  </si>
  <si>
    <t>SLT-04/02-SD-009/2018</t>
  </si>
  <si>
    <t>SUPERFICIE TOTAN. 1063.97 FRACC.1(531.97) FRACC.2(532.00)</t>
  </si>
  <si>
    <t>SLT-04/01SD-011/2018 SLT-04/01-SD-012/2018</t>
  </si>
  <si>
    <t>SUPERFICIE TOTAL.271.00 M2 FRACC.1(144.27) FRACC.2(126.73)</t>
  </si>
  <si>
    <t>SLT-01/02-SD-047/2019 SLT-01/02-SD-048/2019</t>
  </si>
  <si>
    <t>SUPERFICIE TOTAL. 1257.00 M2 FRACC.1(158.17) FRACC.2(158.17) FRACC.3(158.14) FRACC.4(782.49)</t>
  </si>
  <si>
    <t>SLT-05/03-SD-015/2019 SLT-05/03-SD-016/2019</t>
  </si>
  <si>
    <t>SUPERFICIE TOTAL.2000.00 M2 FRACC.1(864.30) FRACC.2(605.30) FRACC.3(530.40)</t>
  </si>
  <si>
    <t>SLT-05/01-SD-010/2019 SLT-05/01-SD-009/2019</t>
  </si>
  <si>
    <t>SUPERFICIE TOTAL . 285.00 M2( FRACC.1-171.60) FRACC.2(113.40)</t>
  </si>
  <si>
    <t>SLT-01/01-SD-013/2019  SLT-01/01-SD-014/2018</t>
  </si>
  <si>
    <t>SUPERFICIE TOTAL. 222.00 M2 FRACC.1 (90.00) FRACC.2(132.00)</t>
  </si>
  <si>
    <t>DGOPDU-0608/2019</t>
  </si>
  <si>
    <t>JOSE ANTONIO LOPEZ ESQUEDA</t>
  </si>
  <si>
    <t>SLT-05/04-SD-051/2019 SLT-05/04-SD-052/2019</t>
  </si>
  <si>
    <t>SUPERFICIE TOTAL.205.00 M2 FRACC.1 (115.88) FRACC.2 (89.12)</t>
  </si>
  <si>
    <t>SUB-015-2018</t>
  </si>
  <si>
    <t>FRANCISCA MARTINEZ RUIZ</t>
  </si>
  <si>
    <t xml:space="preserve">AV. LAS TORRES  </t>
  </si>
  <si>
    <t>DGOPDU-0273/2019</t>
  </si>
  <si>
    <t>SLT-05/03-ALNO-114/2019</t>
  </si>
  <si>
    <t>02/07/2019 - 02/07/2021</t>
  </si>
  <si>
    <t>ALNO-085-2019</t>
  </si>
  <si>
    <t xml:space="preserve">JOSE DE JESUS MARQUEZ CASTILLO </t>
  </si>
  <si>
    <t xml:space="preserve">NOCHE BUENA </t>
  </si>
  <si>
    <t>RECON-012-2019</t>
  </si>
  <si>
    <t>DEL HOJALATERO NORTE</t>
  </si>
  <si>
    <t>FRACCIONAMIENTO PARQUES DEL TRIUNFO</t>
  </si>
  <si>
    <t>JOSE ARTURO LARA ROMERO</t>
  </si>
  <si>
    <t>CRISANTEMOS NORTE</t>
  </si>
  <si>
    <t>AZUCENA</t>
  </si>
  <si>
    <t>BM-011-2019</t>
  </si>
  <si>
    <t>ALNO-086-2019</t>
  </si>
  <si>
    <t xml:space="preserve">COMERCIAL </t>
  </si>
  <si>
    <t>RULFO</t>
  </si>
  <si>
    <t xml:space="preserve">AV. LAS LILAS </t>
  </si>
  <si>
    <t>LAS LILAS</t>
  </si>
  <si>
    <t xml:space="preserve">CALZADA DEL TRABAJO </t>
  </si>
  <si>
    <t>SUB-037-2019</t>
  </si>
  <si>
    <t>JUAN MANUEL ALEJANDRE SANTIAGO</t>
  </si>
  <si>
    <t>ALEJANDRE</t>
  </si>
  <si>
    <t xml:space="preserve">JORGE MENCHACA PEREZ RULFO </t>
  </si>
  <si>
    <t>DDU-024/2019</t>
  </si>
  <si>
    <t>ARMEJO</t>
  </si>
  <si>
    <t>SLT-01/01-ALNO-0129/2019</t>
  </si>
  <si>
    <t>SLT-04/01-SD-063/2019  -  SLT-04/01-SD-064/2019</t>
  </si>
  <si>
    <t>6,8,10,12</t>
  </si>
  <si>
    <t>SUSLC-007-2019</t>
  </si>
  <si>
    <t>SLT-01/01-LC-136/2018</t>
  </si>
  <si>
    <t xml:space="preserve">PROMOTORA REPRIMSA SA DE CV </t>
  </si>
  <si>
    <t xml:space="preserve">CARRETERA AGUA BLANCA </t>
  </si>
  <si>
    <t>SAVANNA</t>
  </si>
  <si>
    <t>24/08/201 - 24/08/2020</t>
  </si>
  <si>
    <t>LCM-047-2019</t>
  </si>
  <si>
    <t>ESPECTACULAR</t>
  </si>
  <si>
    <t>SAKLY S.A DE C.V</t>
  </si>
  <si>
    <t>ESTEBAN JOEL VILLA CHAVARIN</t>
  </si>
  <si>
    <t>CHAVARIN</t>
  </si>
  <si>
    <t xml:space="preserve">CARRT. A GUADALAJARA , EL SALTO </t>
  </si>
  <si>
    <t>SUSPENCIÓN DE LICENCIA DE URBANIZACIÓN</t>
  </si>
  <si>
    <t>SUSLU-001-2019</t>
  </si>
  <si>
    <t>OFICIO. DGOPDU-0427/2019 / SLT-04/01-SD-061/2019 - SLT-04/01-SD-062/2019</t>
  </si>
  <si>
    <t>SUPERFICIE TOTAL. 185.00 M2 FRACC.1 (105.55.00) FRACC. 2 (44.60) FRACC. 3 (34.85 M2)</t>
  </si>
  <si>
    <t>SUPERFICIE TOTAL. 402.00 M2 FRACC.1 (96.00) FRACC. 2(96.00 M2) FRACC. 3(96.00 M2) FRACC. 4 (114.00 M2)</t>
  </si>
  <si>
    <t>SUB-038-2019</t>
  </si>
  <si>
    <t xml:space="preserve">RODOLFO PÉREZ CHAVEZ </t>
  </si>
  <si>
    <t xml:space="preserve">BATALLA DE BACHIMBA </t>
  </si>
  <si>
    <t>RAMON GARCÍA ZALAZAR</t>
  </si>
  <si>
    <t>SLT-01/02-ALNO-0126/2019</t>
  </si>
  <si>
    <t>SUB-039-2019</t>
  </si>
  <si>
    <t>OSCAR OSVALDO MONTES MURILLO / ALMA CARITINA ANGULO LUA</t>
  </si>
  <si>
    <t>SLT-04/01-SD-031/2019 - SLT-04/01-SD-032/2019</t>
  </si>
  <si>
    <t>ESTADO ACTUAL 251.76 MTS2 / FRACC. 1 (154.20 M2) FRACC. 2 (97.56 M2)</t>
  </si>
  <si>
    <t>LCM-048-2019</t>
  </si>
  <si>
    <t xml:space="preserve">COMERCIO Y SERVICIOS / CASA DE EMPEÑO Y JOYERIA </t>
  </si>
  <si>
    <t xml:space="preserve">GONZALO FLORES FLORES </t>
  </si>
  <si>
    <t xml:space="preserve">SHOPPING CENTER DEVELOPMENT SA DE CV </t>
  </si>
  <si>
    <t>SLT-02/02-ALNO-128/2019</t>
  </si>
  <si>
    <t>SLT-02/02-LC-042/2019</t>
  </si>
  <si>
    <t>28/07/2019 - 28/07/2021</t>
  </si>
  <si>
    <t xml:space="preserve">CUENTA PREDIAL </t>
  </si>
  <si>
    <t>U050527</t>
  </si>
  <si>
    <t>LCM-049-2019</t>
  </si>
  <si>
    <t xml:space="preserve">OFICINA </t>
  </si>
  <si>
    <t>R002308</t>
  </si>
  <si>
    <t>SLT-02/02-LC-079/2019</t>
  </si>
  <si>
    <t>U015920</t>
  </si>
  <si>
    <t xml:space="preserve">PAULA MORENO CAMARENA </t>
  </si>
  <si>
    <t xml:space="preserve">CAMARENA </t>
  </si>
  <si>
    <t>SLT-05/02-SD-071/2019 - SLT-05/02-SD-072/2019</t>
  </si>
  <si>
    <t>2-B Y 2-F</t>
  </si>
  <si>
    <t>U041683</t>
  </si>
  <si>
    <t>ESTADO ACTUAL 272 M2 / FRACC. 1 135 M2  FRACC. 2 137M2</t>
  </si>
  <si>
    <t>U058420</t>
  </si>
  <si>
    <t>U066472</t>
  </si>
  <si>
    <t>U037674</t>
  </si>
  <si>
    <t>U015707</t>
  </si>
  <si>
    <t>SLT-05/04-LC-066/2019</t>
  </si>
  <si>
    <t>U020658</t>
  </si>
  <si>
    <t>U055559</t>
  </si>
  <si>
    <t>U001962</t>
  </si>
  <si>
    <t>U056252</t>
  </si>
  <si>
    <t>U033022 / U078216</t>
  </si>
  <si>
    <t>R001638</t>
  </si>
  <si>
    <t>U000213 / U035405</t>
  </si>
  <si>
    <t>U063373</t>
  </si>
  <si>
    <t>U013260</t>
  </si>
  <si>
    <t>SLT-04/02-ALNO-087/2019</t>
  </si>
  <si>
    <t>U055229</t>
  </si>
  <si>
    <t>SLT-04/01-ALNO-076/2019</t>
  </si>
  <si>
    <t>U055129</t>
  </si>
  <si>
    <t>U073300</t>
  </si>
  <si>
    <t>U030087</t>
  </si>
  <si>
    <t>U055268</t>
  </si>
  <si>
    <t>SUSLC-008-2019</t>
  </si>
  <si>
    <t>SUSLC-009-2019</t>
  </si>
  <si>
    <t>SLT-01/01-LC-0142/2017</t>
  </si>
  <si>
    <t xml:space="preserve">DESARROLLOS HABITACIONALES METROPOLITANOS SA DE CV  / GRUPO MI MEXICO SA DE CV </t>
  </si>
  <si>
    <t xml:space="preserve">GABRIEL ENCISO ROSAS </t>
  </si>
  <si>
    <t xml:space="preserve">ENCISO </t>
  </si>
  <si>
    <t xml:space="preserve">ROSAS </t>
  </si>
  <si>
    <t>U055362</t>
  </si>
  <si>
    <t>SLT-01/01-LC-0143/2017</t>
  </si>
  <si>
    <t>09/07/2019 - 09/09/2019</t>
  </si>
  <si>
    <t>SLT-02/02-LC-076/2019</t>
  </si>
  <si>
    <t>U0155920</t>
  </si>
  <si>
    <t>08/08/2019 - 08/08/2021</t>
  </si>
  <si>
    <t>SLT-02/02-LC-080/2019</t>
  </si>
  <si>
    <t>U062432</t>
  </si>
  <si>
    <t>U003326</t>
  </si>
  <si>
    <t>U051870</t>
  </si>
  <si>
    <t xml:space="preserve">U046109 / U046108 / U046107 / U046106 </t>
  </si>
  <si>
    <t>U076481</t>
  </si>
  <si>
    <t>U037675</t>
  </si>
  <si>
    <t>U077953</t>
  </si>
  <si>
    <t>U011650</t>
  </si>
  <si>
    <t>R002303</t>
  </si>
  <si>
    <t>673..915</t>
  </si>
  <si>
    <t>R002304</t>
  </si>
  <si>
    <t>U038158</t>
  </si>
  <si>
    <t>U</t>
  </si>
  <si>
    <t>HAB-030-2019</t>
  </si>
  <si>
    <t>HAB-031-2019</t>
  </si>
  <si>
    <t xml:space="preserve">CONDOMINIO SORBUR </t>
  </si>
  <si>
    <t>M-28</t>
  </si>
  <si>
    <t>SLT-02/02-LC-DC-035/2015</t>
  </si>
  <si>
    <t>CONDOMINIO LIQUIDAMBAR</t>
  </si>
  <si>
    <t>BITO-003-2019</t>
  </si>
  <si>
    <t>SLT-02/02-LC-083/2015</t>
  </si>
  <si>
    <t>M-41</t>
  </si>
  <si>
    <t>13/07/2015 - 13/07/2019</t>
  </si>
  <si>
    <t>ALNO-087-2019</t>
  </si>
  <si>
    <t>BIT-002-2019</t>
  </si>
  <si>
    <t>GIG DESARROLLOS INMOBILIARIOS S.A DE C.V</t>
  </si>
  <si>
    <t xml:space="preserve">MARTIN ROMO PADILLA </t>
  </si>
  <si>
    <t>ROMO</t>
  </si>
  <si>
    <t xml:space="preserve">LÑA HIGUERA </t>
  </si>
  <si>
    <t>SLT-04/01-ALNO-130/2019</t>
  </si>
  <si>
    <t>U042402</t>
  </si>
  <si>
    <t>RUP-018-2019</t>
  </si>
  <si>
    <t xml:space="preserve">EXCAVACION 2 FOSAS / REGISTROS ELECTRICOS </t>
  </si>
  <si>
    <t xml:space="preserve">FRANCO JAVIER LOPEZ GONZALEZ </t>
  </si>
  <si>
    <t xml:space="preserve">BANCO MERCANTIL  DEL NORTE SA DE CV </t>
  </si>
  <si>
    <t xml:space="preserve">RAMON  CORONA </t>
  </si>
  <si>
    <t>ALNO-088-2019</t>
  </si>
  <si>
    <t xml:space="preserve">ONORINA FLORES PEREZ </t>
  </si>
  <si>
    <t>U053750</t>
  </si>
  <si>
    <t>LCM-050-2019</t>
  </si>
  <si>
    <t>CITLALLI YALILE GARCIA SEDANO</t>
  </si>
  <si>
    <t xml:space="preserve">SEDANO </t>
  </si>
  <si>
    <t xml:space="preserve">DEL BOSQUE </t>
  </si>
  <si>
    <t>U013368</t>
  </si>
  <si>
    <t>ALNO-089-2019</t>
  </si>
  <si>
    <t>ALNO-090-2019</t>
  </si>
  <si>
    <t xml:space="preserve">HECTOR JESUS LARIOS GONZALEZ </t>
  </si>
  <si>
    <t xml:space="preserve">LARIOS </t>
  </si>
  <si>
    <t>U005449</t>
  </si>
  <si>
    <t xml:space="preserve">JOSE MANUEL MORALES TAVERA </t>
  </si>
  <si>
    <t xml:space="preserve">TAVERA </t>
  </si>
  <si>
    <t>SLT-01/01-SD-081/2019 - SLT-01/01-SD-082/2019</t>
  </si>
  <si>
    <t>U000665</t>
  </si>
  <si>
    <t>SUPERFICIE TOTAL. 2076.00 M2 FRACC.1 (990.00 m2) FRACC.2 (538.56 m2) FRACC.3 (547.12 m2)</t>
  </si>
  <si>
    <t>STL-03/02-LC-082/2019</t>
  </si>
  <si>
    <t>16/08/2019 - 16/08/2021</t>
  </si>
  <si>
    <t>U049826</t>
  </si>
  <si>
    <t>ALNO-091-2019</t>
  </si>
  <si>
    <t>MARCO ANTONIO VELAZQUEZ QUIÑONES</t>
  </si>
  <si>
    <t>QUIÑONES</t>
  </si>
  <si>
    <t xml:space="preserve">POTRERO </t>
  </si>
  <si>
    <t>U018880</t>
  </si>
  <si>
    <t>SLT-01/02-LC-081/2019</t>
  </si>
  <si>
    <t>U036818</t>
  </si>
  <si>
    <t>LCM-051-2019</t>
  </si>
  <si>
    <t>HABITACIONAL ETAPA 6</t>
  </si>
  <si>
    <t xml:space="preserve">ALEJO GUILLERMO AMARAL PEÑA </t>
  </si>
  <si>
    <t xml:space="preserve">AMARAL </t>
  </si>
  <si>
    <t xml:space="preserve">FRACCIONAMIENTO LA PURISIMA </t>
  </si>
  <si>
    <t>U061633</t>
  </si>
  <si>
    <t>RPDU-002-2019</t>
  </si>
  <si>
    <t>SUB-040-2019</t>
  </si>
  <si>
    <t xml:space="preserve">FRANCISCO TREJO DELGADILLO </t>
  </si>
  <si>
    <t xml:space="preserve">PRIV. PONDEROSA </t>
  </si>
  <si>
    <t>SLT-01/02-LC-083/2019</t>
  </si>
  <si>
    <t>ALNO-092-2019</t>
  </si>
  <si>
    <t xml:space="preserve">CARLOS EMMANUEL GARCIA PEREZ </t>
  </si>
  <si>
    <t xml:space="preserve">SANTA TERESITA </t>
  </si>
  <si>
    <t>U056642</t>
  </si>
  <si>
    <t>LCM-052-2019</t>
  </si>
  <si>
    <t>MARIA CELESTE AMEZCUA C CALVILLO</t>
  </si>
  <si>
    <t xml:space="preserve">AMEZCUA </t>
  </si>
  <si>
    <t xml:space="preserve">CALVILLO </t>
  </si>
  <si>
    <t xml:space="preserve">BATALLA DE TRINIDAD </t>
  </si>
  <si>
    <t>U051801</t>
  </si>
  <si>
    <t>ALNO-093-2019</t>
  </si>
  <si>
    <t>ALNO-094-2019</t>
  </si>
  <si>
    <t>ESTEFANY PALOMAR VAZQUEZ</t>
  </si>
  <si>
    <t>PALOMAR</t>
  </si>
  <si>
    <t>979-3</t>
  </si>
  <si>
    <t>ATLAS COUNTRY</t>
  </si>
  <si>
    <t xml:space="preserve">SISTERNA Y BARDEO </t>
  </si>
  <si>
    <t xml:space="preserve">MIGUEL ANGEL SANCHEZ MORALES </t>
  </si>
  <si>
    <t xml:space="preserve">CASTILLO DE SIGUEÑA </t>
  </si>
  <si>
    <t>UI052002</t>
  </si>
  <si>
    <t>BM-012-2019</t>
  </si>
  <si>
    <t>U040952</t>
  </si>
  <si>
    <t>SUPERFICIE TOTAL- 390.00 M2 FRACC-1. 195.00 M2 FRACC-2 .-195 MTS2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</si>
  <si>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</si>
  <si>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DGOPDU/0566/2019</t>
  </si>
  <si>
    <t>RECON-013-2019</t>
  </si>
  <si>
    <t xml:space="preserve">GÓMEZ FARIAS </t>
  </si>
  <si>
    <t>SLT-04/01-ALNO-136/2019</t>
  </si>
  <si>
    <t>U019538</t>
  </si>
  <si>
    <t>SLT-01/02-ALNO-139/2019</t>
  </si>
  <si>
    <t>U074344</t>
  </si>
  <si>
    <t>NORMA LETICIA VALDEZ AGUILLON</t>
  </si>
  <si>
    <t>VALDEZ</t>
  </si>
  <si>
    <t>AGUILLON</t>
  </si>
  <si>
    <t>U017571</t>
  </si>
  <si>
    <t xml:space="preserve">HABITACIONAL / COMERCIAL  - AMPLIACIÓN </t>
  </si>
  <si>
    <t>28/08/2019 - 28/08/2021</t>
  </si>
  <si>
    <t>SLT-01/02-LC-088/2019</t>
  </si>
  <si>
    <t>SLT-01/02-ALNO-140/2019</t>
  </si>
  <si>
    <t>SUSLC-010-2019</t>
  </si>
  <si>
    <t>SLT-02/04-LC-0147/2018</t>
  </si>
  <si>
    <t xml:space="preserve">ALFONSO RAMIREZ MACIAS Y GUADALUPE MMADRIGAL </t>
  </si>
  <si>
    <t>R-002148</t>
  </si>
  <si>
    <t>PROLC-009-2019</t>
  </si>
  <si>
    <t xml:space="preserve">ALEJANDRO GIBRAN MEDINA HERNANDEZ </t>
  </si>
  <si>
    <t>U055258</t>
  </si>
  <si>
    <t xml:space="preserve">3 BIMESTRES </t>
  </si>
  <si>
    <t>SLT-04/01-ALNO-137/2019</t>
  </si>
  <si>
    <t>SLT-01/01-LC-085/2019</t>
  </si>
  <si>
    <t>19/08/2019-19/08/2021</t>
  </si>
  <si>
    <t>U015756</t>
  </si>
  <si>
    <t>21/08/2019 - 21/08/2021</t>
  </si>
  <si>
    <t>SLT-04/02-LC-086/2019</t>
  </si>
  <si>
    <t>28,30, 32</t>
  </si>
  <si>
    <t>U030097</t>
  </si>
  <si>
    <t>SLT-04/02-ALNO-135/2019</t>
  </si>
  <si>
    <t>28,30 Y 32</t>
  </si>
  <si>
    <t>ALNO-095-2019</t>
  </si>
  <si>
    <t xml:space="preserve">MARIA DEL PILAR CORREA SOLORIO </t>
  </si>
  <si>
    <t xml:space="preserve">CORREA </t>
  </si>
  <si>
    <t xml:space="preserve">SOLORIO </t>
  </si>
  <si>
    <t xml:space="preserve">12 DE DICIEMBRE </t>
  </si>
  <si>
    <t>U084287</t>
  </si>
  <si>
    <t xml:space="preserve">COMERCIO  </t>
  </si>
  <si>
    <t>SALVADOR AGUILAR GUTIERREZ</t>
  </si>
  <si>
    <t>AV. DSOLIDARIDAD IBEROAMERICANA</t>
  </si>
  <si>
    <t>U004741</t>
  </si>
  <si>
    <t>ALNO-096-2019</t>
  </si>
  <si>
    <t>RECON-014-2019</t>
  </si>
  <si>
    <t>CASA HABITACION H4-H /  H4-V</t>
  </si>
  <si>
    <t>SLT-05/01-ALNO-133/2019</t>
  </si>
  <si>
    <t>U083737</t>
  </si>
  <si>
    <t xml:space="preserve">AGUSTIN ITURBIDE </t>
  </si>
  <si>
    <t>U074429</t>
  </si>
  <si>
    <t>SUB-041-2019</t>
  </si>
  <si>
    <t>ALBERTO ACEVES SANCHES</t>
  </si>
  <si>
    <t>SANCHES</t>
  </si>
  <si>
    <t>PRIV. FRANCISCO I MADERO</t>
  </si>
  <si>
    <t>SUB-042-2019</t>
  </si>
  <si>
    <t>ALICIA GABRIELA TINOCO LOPEZ</t>
  </si>
  <si>
    <t>SUB-043-2019</t>
  </si>
  <si>
    <t xml:space="preserve">EDITH VIRIDIANA FERNANDEZ GUERRERO </t>
  </si>
  <si>
    <t>CIRCUITO DE LA PRODUCTIVIDAD</t>
  </si>
  <si>
    <t>U023057</t>
  </si>
  <si>
    <t>ALCM-007-2019</t>
  </si>
  <si>
    <t>SLT-02/02-LC-084/2019</t>
  </si>
  <si>
    <t>19/08/2019 - 19/08/2021</t>
  </si>
  <si>
    <t>U003968</t>
  </si>
  <si>
    <t>SLT-01/01-ALNO-142/2019</t>
  </si>
  <si>
    <t>SLT-04/01-ALNO-141/2019</t>
  </si>
  <si>
    <t>SLT-01/01-LC-089/2019</t>
  </si>
  <si>
    <t>HAB-032-2019</t>
  </si>
  <si>
    <t>SLT-04/02-LC-128/2018</t>
  </si>
  <si>
    <t xml:space="preserve">MARIO ALONSO MICHEL ESPINIOZA </t>
  </si>
  <si>
    <t xml:space="preserve">AV. VICTORIA </t>
  </si>
  <si>
    <t xml:space="preserve">EL LLANO </t>
  </si>
  <si>
    <t>U069324</t>
  </si>
  <si>
    <t>01/11/2018</t>
  </si>
  <si>
    <t>PROLC-010-2019</t>
  </si>
  <si>
    <t xml:space="preserve">CARLOS ANTONIO ASCENCIO BRISEÑO </t>
  </si>
  <si>
    <t>ASCENCIO</t>
  </si>
  <si>
    <t xml:space="preserve">SLT-04/02-LC-292/2017 / BARDEO </t>
  </si>
  <si>
    <t>U063328</t>
  </si>
  <si>
    <t xml:space="preserve">OCHOA </t>
  </si>
  <si>
    <t xml:space="preserve">CARRETERA EL VERDE - EL CASTILLO </t>
  </si>
  <si>
    <t>SLT-05/03-ALNO-143/2019</t>
  </si>
  <si>
    <t>U056251</t>
  </si>
  <si>
    <t xml:space="preserve">SLT-05/01-SD-079/2019 - SLT-05/01-SD-080/2019  </t>
  </si>
  <si>
    <t>U003441</t>
  </si>
  <si>
    <t>SUPERFICIE TOTAL. 490.00 M2 FRACC.1 (247.00) FRACC.2 (243.00)</t>
  </si>
  <si>
    <t>SUSLC-011-2019</t>
  </si>
  <si>
    <t>SUSLC-012-2019</t>
  </si>
  <si>
    <t>SLT-02/04-LC-028/2016 / SLT-02/04-LC-093/2019</t>
  </si>
  <si>
    <t>SUB-044-2019</t>
  </si>
  <si>
    <t>U001679</t>
  </si>
  <si>
    <t xml:space="preserve">RAMIRO NUÑO LÓPEZ </t>
  </si>
  <si>
    <t xml:space="preserve">NUÑO </t>
  </si>
  <si>
    <t xml:space="preserve">TABACHINES </t>
  </si>
  <si>
    <t>618 B</t>
  </si>
  <si>
    <t>U036872</t>
  </si>
  <si>
    <t>ALNO-097-2019</t>
  </si>
  <si>
    <t>NORMA ANGELICA VENEGAS SALAZAR</t>
  </si>
  <si>
    <t xml:space="preserve">VENEGAS </t>
  </si>
  <si>
    <t>CALLE 1200</t>
  </si>
  <si>
    <t>U001957</t>
  </si>
  <si>
    <t>PROLC-011-2019</t>
  </si>
  <si>
    <t>SLT-05/02-LC-127/2017</t>
  </si>
  <si>
    <t xml:space="preserve">PABLO GONZALEZ GARCIA </t>
  </si>
  <si>
    <t xml:space="preserve">SAN RAFAEL </t>
  </si>
  <si>
    <t>U068606</t>
  </si>
  <si>
    <t>LCM-053-2019</t>
  </si>
  <si>
    <t>LCM-054-2019</t>
  </si>
  <si>
    <t xml:space="preserve"> ESQUIVEL </t>
  </si>
  <si>
    <t xml:space="preserve">PRIVADA BELISARIO DOMINGEZ </t>
  </si>
  <si>
    <t>10/09/2019 - 10/03/2020</t>
  </si>
  <si>
    <t>SLT-02/04-LC-091/2019</t>
  </si>
  <si>
    <t>SLT-02/04-LC-093/2019</t>
  </si>
  <si>
    <t>10/09/2019 - 10/11/2019</t>
  </si>
  <si>
    <t>SLT-02/04-LC-092/2019</t>
  </si>
  <si>
    <t>ALNO-098-2019</t>
  </si>
  <si>
    <t xml:space="preserve">DE LA EXPLANADA </t>
  </si>
  <si>
    <t xml:space="preserve">ENRIQUE GALLEGOS JUAREZ </t>
  </si>
  <si>
    <t xml:space="preserve">GALLEGOS </t>
  </si>
  <si>
    <t xml:space="preserve">JUAREZ </t>
  </si>
  <si>
    <t>U014152</t>
  </si>
  <si>
    <t>ALNO-099-2019</t>
  </si>
  <si>
    <t xml:space="preserve">SAMUEL ROGELIO VILLALOBOS ZUÑIGA </t>
  </si>
  <si>
    <t>ALNO-100-2019</t>
  </si>
  <si>
    <t xml:space="preserve">MA DE JESUS VARELA RESA </t>
  </si>
  <si>
    <t xml:space="preserve">VARELA </t>
  </si>
  <si>
    <t xml:space="preserve">RESA </t>
  </si>
  <si>
    <t>U054296</t>
  </si>
  <si>
    <t>LCM-055-2019</t>
  </si>
  <si>
    <t xml:space="preserve">ZUÑIGA </t>
  </si>
  <si>
    <t>PRIVADA LOS MAESTROS</t>
  </si>
  <si>
    <t>U049660</t>
  </si>
  <si>
    <t>DDU-0105/2019</t>
  </si>
  <si>
    <t>DDU-0106/2019</t>
  </si>
  <si>
    <t>SLT-02/04-LC-092/2019 / SLT-02/04-LC-029/2016</t>
  </si>
  <si>
    <t>LCM-056-2019</t>
  </si>
  <si>
    <t xml:space="preserve">TIENDA DE AUTOSERVICIO CON VENTA DE VINOS Y LICORES </t>
  </si>
  <si>
    <t>FRACCIONAMIENTO LAS LILAS</t>
  </si>
  <si>
    <t>LCM-057-2019</t>
  </si>
  <si>
    <t xml:space="preserve">MARIA DE JESUS RAMIREZ LOPEZ </t>
  </si>
  <si>
    <t>U000414</t>
  </si>
  <si>
    <t>20/06/2019 - 20/07/2021</t>
  </si>
  <si>
    <t>SLT-02/02-LC-066/2019</t>
  </si>
  <si>
    <t>U064052</t>
  </si>
  <si>
    <t>REOBUR-004-2019</t>
  </si>
  <si>
    <t>SLT-02/02-LU-009/2018</t>
  </si>
  <si>
    <t>RUISEÑOR  ETAPA 1</t>
  </si>
  <si>
    <t>SUB-045-2019</t>
  </si>
  <si>
    <t>VICTOR MANUEL DE ALBA MARTINEZ</t>
  </si>
  <si>
    <t xml:space="preserve">DE ALBA </t>
  </si>
  <si>
    <t>RECON-011-2019</t>
  </si>
  <si>
    <t xml:space="preserve">SLT-04/01-SD-087/2019  - SLT-04/01-SD-088/2019 </t>
  </si>
  <si>
    <t>81 -81A</t>
  </si>
  <si>
    <t>U059952</t>
  </si>
  <si>
    <t>SLT-04/01-LC-089/2019</t>
  </si>
  <si>
    <t>25/08/2019 - 26/08/2021</t>
  </si>
  <si>
    <t>U026008</t>
  </si>
  <si>
    <t>SUB-046-2019</t>
  </si>
  <si>
    <t xml:space="preserve">MARTHA ALICIA RUIZ VELASCO MORALES </t>
  </si>
  <si>
    <t xml:space="preserve">VELASCO MORALES </t>
  </si>
  <si>
    <t xml:space="preserve">ANDADOR DE LA PRADERA </t>
  </si>
  <si>
    <t>U012782</t>
  </si>
  <si>
    <t>SUB-047-2019</t>
  </si>
  <si>
    <t xml:space="preserve">DE LA CUESTA </t>
  </si>
  <si>
    <t>U008006</t>
  </si>
  <si>
    <t>SLT-04/01-LC-090-2019</t>
  </si>
  <si>
    <t>02/09/2019 - 02/09/2021</t>
  </si>
  <si>
    <t>U002696</t>
  </si>
  <si>
    <t>2767.10 (20%)</t>
  </si>
  <si>
    <t>3712.2 (20%)</t>
  </si>
  <si>
    <t>RUP-019-2019</t>
  </si>
  <si>
    <t xml:space="preserve">COLOCACION DE 2 POSTES PARA FIBRA OPTICA </t>
  </si>
  <si>
    <t xml:space="preserve">ANTONIO FERNANDEZ MONTES </t>
  </si>
  <si>
    <t xml:space="preserve">FERNANDEZ </t>
  </si>
  <si>
    <t>IP MATRIX SA DE CV</t>
  </si>
  <si>
    <t xml:space="preserve">CARRETERA LA CAPILLA </t>
  </si>
  <si>
    <t xml:space="preserve">FRACCIONAMIENTO LOS SILOS </t>
  </si>
  <si>
    <t>ALNO-101-2019</t>
  </si>
  <si>
    <t xml:space="preserve">REFUGIO FERNANDO </t>
  </si>
  <si>
    <t>SUB-048-2019</t>
  </si>
  <si>
    <t xml:space="preserve">JUAN DAVILA DE LA TORRE </t>
  </si>
  <si>
    <t>ANTIGUO CAMINO A PENWALT</t>
  </si>
  <si>
    <t>R002008</t>
  </si>
  <si>
    <t xml:space="preserve">                                                              </t>
  </si>
  <si>
    <t xml:space="preserve">CORTES </t>
  </si>
  <si>
    <t xml:space="preserve">CLUB  DE GOLF ATLAS </t>
  </si>
  <si>
    <t xml:space="preserve">CLUB SAN NICOLAS </t>
  </si>
  <si>
    <t>U003304</t>
  </si>
  <si>
    <t xml:space="preserve">J REFUGIO FERNANDO MUÑOZ CORTES </t>
  </si>
  <si>
    <t>SLT-01/01-LC-094/2019</t>
  </si>
  <si>
    <t>18/09/2019 - 18/09/2021</t>
  </si>
  <si>
    <t>U017949</t>
  </si>
  <si>
    <t>AMPLEACION DE CONSTRUCCION  Y SE LE HIZO NUMERO OFICIAL (JUAN)</t>
  </si>
  <si>
    <t>SLT-02/02-SD-089/2019</t>
  </si>
  <si>
    <t>SLT-02/02-SD-090/2019</t>
  </si>
  <si>
    <t>DDU/108/2019</t>
  </si>
  <si>
    <t>CPU-002-2019</t>
  </si>
  <si>
    <t>465, 467, 469, 471, 473, 477, 479</t>
  </si>
  <si>
    <t>HAB-033-2019</t>
  </si>
  <si>
    <t>SLT-02/02-LC-083/2018</t>
  </si>
  <si>
    <t>M-41 FR.1 A LA 7 L-1 ET.4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</si>
  <si>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</si>
  <si>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LCM-058-2019</t>
  </si>
  <si>
    <t xml:space="preserve">ESTEFANY PALOMAR VAZQUEZ </t>
  </si>
  <si>
    <t>COUNTRY</t>
  </si>
  <si>
    <t>CPLC-006-2019</t>
  </si>
  <si>
    <t>SLT-01/01-LC-NOV-016/2015</t>
  </si>
  <si>
    <t>LAILA PEREZ OCHOA</t>
  </si>
  <si>
    <t xml:space="preserve">OTAWA CONSTRUCCIONES SA DE CV </t>
  </si>
  <si>
    <t xml:space="preserve">5 DE MAYO #19 Y </t>
  </si>
  <si>
    <t xml:space="preserve">LA MESA </t>
  </si>
  <si>
    <t>U060510 Y U056428</t>
  </si>
  <si>
    <t>HAB-034-2019</t>
  </si>
  <si>
    <t>IGNACIO ARELLANO CORTEZ</t>
  </si>
  <si>
    <t>DDU/111/2019</t>
  </si>
  <si>
    <t>DDU/112/2019</t>
  </si>
  <si>
    <t>04/09/2019 - 04/09/2021</t>
  </si>
  <si>
    <t>SLT-01/01-LC-092/2019</t>
  </si>
  <si>
    <t>U023938</t>
  </si>
  <si>
    <t>SLT-02/02-LC-048/2019</t>
  </si>
  <si>
    <t>14/05/2019 - 14/05/2021</t>
  </si>
  <si>
    <t>U068482</t>
  </si>
  <si>
    <t>VOL. 0734</t>
  </si>
  <si>
    <t>FRACC. CIMA SERENA (SAN JOSE DEL CASTILLO)</t>
  </si>
  <si>
    <t>ALNO-019-A-2019</t>
  </si>
  <si>
    <t xml:space="preserve">ESMERALDA </t>
  </si>
  <si>
    <t>BM-013-2019</t>
  </si>
  <si>
    <t xml:space="preserve">ERNESTO GONZALEZ CAMPOS </t>
  </si>
  <si>
    <t xml:space="preserve">LAZARO  CARDENAS </t>
  </si>
  <si>
    <t>U038383</t>
  </si>
  <si>
    <t>LCM-059-2019</t>
  </si>
  <si>
    <t xml:space="preserve">NATALIA ARCIENEGA HERNANDEZ </t>
  </si>
  <si>
    <t xml:space="preserve">ARCIENEGA </t>
  </si>
  <si>
    <t>SLT-04/02-LC-093/2019</t>
  </si>
  <si>
    <t>IGNACIO ARELLANO CORTES / ADRIANA BARRIENTOS NAVARRO /  CADENA COMERCIAL OXXO</t>
  </si>
  <si>
    <t>SLT-04/02-ALNO-148/2019</t>
  </si>
  <si>
    <t xml:space="preserve">CASA HABITACIÓN  LICENCIA DE CONSTRUCCION Y NUMERO OFICIAL </t>
  </si>
  <si>
    <t>HABITACIONAL LICENCIA DE CONSTRUCCION Y NUMERO OFICIAL</t>
  </si>
  <si>
    <t xml:space="preserve">BODEGA LICENCIA DE CONSTRUCCION Y NUMERO OFICIAL </t>
  </si>
  <si>
    <t xml:space="preserve">CASA HABITACIÓN LICENCIA DE CONSTRUCCION Y NUMERO OFICIAL </t>
  </si>
  <si>
    <t>DEMOLICION LICENCIA DE CONSTRUCCION Y NUMERO OFICIAL</t>
  </si>
  <si>
    <t xml:space="preserve">DEMOLICION Y CASA HABITACION </t>
  </si>
  <si>
    <t>U001856</t>
  </si>
  <si>
    <t xml:space="preserve"> COMERCIOS Y SERVICIOS LICENCIA DE CONSTRUCCION Y NUMERO OFICIAL </t>
  </si>
  <si>
    <t>HAB-035-2019</t>
  </si>
  <si>
    <t>SLT-04/02-LC-093/2018</t>
  </si>
  <si>
    <t xml:space="preserve">CITLALLI YALILE GARCIA SEDANO </t>
  </si>
  <si>
    <t>SEDANO</t>
  </si>
  <si>
    <t xml:space="preserve">FRACCIONAMIENTO LA LOMA EL VERDE </t>
  </si>
  <si>
    <t>HAB-036-2019</t>
  </si>
  <si>
    <t>SLT-02/02-LC-015/2018</t>
  </si>
  <si>
    <t xml:space="preserve">AJOYA, AMAZILIZ, RUISEÑOR </t>
  </si>
  <si>
    <t>ROO2306</t>
  </si>
  <si>
    <t>PROLC-012-2019</t>
  </si>
  <si>
    <t>1 BIMESTRE</t>
  </si>
  <si>
    <t>01//10/2019</t>
  </si>
  <si>
    <t>SLT-02/02-LC-034/2015</t>
  </si>
  <si>
    <t>COELLO</t>
  </si>
  <si>
    <t>ALNO-102-2019</t>
  </si>
  <si>
    <t xml:space="preserve">ALICIA GARCIA PEÑA </t>
  </si>
  <si>
    <t xml:space="preserve">PRIVADA HIDALGO </t>
  </si>
  <si>
    <t xml:space="preserve">LA PURISIMA  / EL VERDE </t>
  </si>
  <si>
    <t>U045629</t>
  </si>
  <si>
    <t>SLT-04/01-LC-095/2019</t>
  </si>
  <si>
    <t>U010782</t>
  </si>
  <si>
    <t>ALNO-103-2019</t>
  </si>
  <si>
    <t xml:space="preserve">GRACIELA ARTEAGA GOMEZ </t>
  </si>
  <si>
    <t xml:space="preserve">ERMITA </t>
  </si>
  <si>
    <t>U084341</t>
  </si>
  <si>
    <t>SUB-049-2019</t>
  </si>
  <si>
    <t xml:space="preserve">FRANCISCO ORTEGA ULTRERAS </t>
  </si>
  <si>
    <t>ULTRERAS</t>
  </si>
  <si>
    <t>HAB-037-2019</t>
  </si>
  <si>
    <t>SLT-02/02-LC-029/2018</t>
  </si>
  <si>
    <t xml:space="preserve">GOLONDRINA  Y CONDOR </t>
  </si>
  <si>
    <t>R002004</t>
  </si>
  <si>
    <t>IRIS EDITH ARMEJO ARIAS</t>
  </si>
  <si>
    <t>SLT-01/02-LC-100/2019</t>
  </si>
  <si>
    <t>03/10/2019 - 03/10/2021</t>
  </si>
  <si>
    <t xml:space="preserve">RUPTURACION DE PAVIMENTO </t>
  </si>
  <si>
    <t>DGOPDU/0340/2019</t>
  </si>
  <si>
    <t>SUB-278-2018</t>
  </si>
  <si>
    <t xml:space="preserve">PRORROGA DE SUBDIVISIÓN </t>
  </si>
  <si>
    <t xml:space="preserve">VICTOR ESPARZA ORTEGA </t>
  </si>
  <si>
    <t xml:space="preserve">PIEDRA POMA </t>
  </si>
  <si>
    <t>SUPERFICIE TOTAL. 423.70.00 M2 FRACC.1 (211.62.00) FRACC.2(211.85)</t>
  </si>
  <si>
    <t>ALNO-104-2019</t>
  </si>
  <si>
    <t>SLT-01/02-LC-097/2019</t>
  </si>
  <si>
    <t>SLT-01/02-SD-093/2019</t>
  </si>
  <si>
    <t xml:space="preserve">JAVIER </t>
  </si>
  <si>
    <t>U007945</t>
  </si>
  <si>
    <t xml:space="preserve">SUPERFICIE TOTAL. 179.07.00 M2 FRACC.1 (85.55) FRACC. 2 (93.52) </t>
  </si>
  <si>
    <t>1 Y 1-A</t>
  </si>
  <si>
    <t xml:space="preserve">PATICIA LORENCINA LLAMAS GONZALEZ </t>
  </si>
  <si>
    <t xml:space="preserve">PRESBISTERO RAFAEL GOMEZ PARRA </t>
  </si>
  <si>
    <t>U001736</t>
  </si>
  <si>
    <t>HAB-038-2019</t>
  </si>
  <si>
    <t xml:space="preserve">LORENZO  GUDIÑO OROZCO </t>
  </si>
  <si>
    <t xml:space="preserve">GUDIÑO </t>
  </si>
  <si>
    <t xml:space="preserve">FOINBRA SAPI DE CV </t>
  </si>
  <si>
    <t xml:space="preserve">C-5 D4 CIMA SERENA </t>
  </si>
  <si>
    <t>SLT-02/02-ALNO-157/2019</t>
  </si>
  <si>
    <t>LCM-060-2019</t>
  </si>
  <si>
    <t xml:space="preserve">KARLA NATALY ZUÑIGA LEMUS </t>
  </si>
  <si>
    <t xml:space="preserve">LEMUS </t>
  </si>
  <si>
    <t xml:space="preserve">LIJADOR </t>
  </si>
  <si>
    <t>U063524</t>
  </si>
  <si>
    <t xml:space="preserve">NICOLAS BRAVO </t>
  </si>
  <si>
    <t>SLT-05/03-ALNO-150/2019</t>
  </si>
  <si>
    <t>SLT-01/02-ALNO-151/2019</t>
  </si>
  <si>
    <t>LCM-061-2019</t>
  </si>
  <si>
    <t xml:space="preserve">LOCALES COMERCIALES </t>
  </si>
  <si>
    <t xml:space="preserve">JOEL GONZALEZ JIMENEZ </t>
  </si>
  <si>
    <t>U084337</t>
  </si>
  <si>
    <t>SLT-01/02-LC-096/2019</t>
  </si>
  <si>
    <t>25/09/2019 - 25/09/2021</t>
  </si>
  <si>
    <t>SLT-04/01-ALNO-160/2019</t>
  </si>
  <si>
    <t>SLT-04/02-ALNO-154/2019</t>
  </si>
  <si>
    <t xml:space="preserve">RELATIF INMOBILIARIA SA DE CV </t>
  </si>
  <si>
    <t>LCM-062-2019</t>
  </si>
  <si>
    <t xml:space="preserve">VICTOR MANUEL VILLAREAL OLAVARRIETA </t>
  </si>
  <si>
    <t xml:space="preserve">VILLAREAL </t>
  </si>
  <si>
    <t xml:space="preserve">OLAVARRIETA </t>
  </si>
  <si>
    <t xml:space="preserve">CALLE 3 </t>
  </si>
  <si>
    <t>L-16</t>
  </si>
  <si>
    <t>M-3</t>
  </si>
  <si>
    <t>U002675</t>
  </si>
  <si>
    <t>ALNO-105-2019</t>
  </si>
  <si>
    <t>ALNO-106-2019</t>
  </si>
  <si>
    <t xml:space="preserve">MARCO ANTONIO GUDIÑO ARAUJO </t>
  </si>
  <si>
    <t xml:space="preserve">PRIVADA SAN DIEGUITO </t>
  </si>
  <si>
    <t>LCM-063-2019</t>
  </si>
  <si>
    <t>MARIA GUILLERMINA RIVERA CARRILLO</t>
  </si>
  <si>
    <t xml:space="preserve">CLUB ATLAS NORTE </t>
  </si>
  <si>
    <t>U015897</t>
  </si>
  <si>
    <t xml:space="preserve">ARAUJO </t>
  </si>
  <si>
    <t>LOS MAESTROS II</t>
  </si>
  <si>
    <t>U076615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</si>
  <si>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</si>
  <si>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SLT-01/01-ALNO-153/2019</t>
  </si>
  <si>
    <t>SLT-02/02-LC-040/2018</t>
  </si>
  <si>
    <t>M-8</t>
  </si>
  <si>
    <t>ALCM-008-2019</t>
  </si>
  <si>
    <t>SLT-02/02-LC-065/2018</t>
  </si>
  <si>
    <t>M-8B</t>
  </si>
  <si>
    <t>ALNO-107-2019</t>
  </si>
  <si>
    <t>ALNO-108-2019</t>
  </si>
  <si>
    <t>M_77</t>
  </si>
  <si>
    <t>ALNO-109-2019</t>
  </si>
  <si>
    <t xml:space="preserve">LETICIA DELGADILLO GARCIA </t>
  </si>
  <si>
    <t xml:space="preserve">PRIVADA EJIDO </t>
  </si>
  <si>
    <t>U019802</t>
  </si>
  <si>
    <t>LCM-064-2019</t>
  </si>
  <si>
    <t xml:space="preserve">CASA HABITACION  ETAPA 9, 220 VIVIENDAS Y 16 MEDIA VERONA </t>
  </si>
  <si>
    <t xml:space="preserve">AURA, BOREAL, ANTILLANA, MEDITERRANEA Y RUISEÑOR </t>
  </si>
  <si>
    <t>R002336</t>
  </si>
  <si>
    <t>ALNO-110-2019</t>
  </si>
  <si>
    <t xml:space="preserve">CEMENTOS MOCTEZUMA SA DE CV </t>
  </si>
  <si>
    <t xml:space="preserve">NUEVO PERIFERICO SUR </t>
  </si>
  <si>
    <t>FRACC. 1B</t>
  </si>
  <si>
    <t>R002193</t>
  </si>
  <si>
    <t>ALNO-111-2019</t>
  </si>
  <si>
    <t xml:space="preserve">KARINA ELIZABETH NUÑEZ TORRES </t>
  </si>
  <si>
    <t>U054074</t>
  </si>
  <si>
    <t>SLT-01/01-ALNO-163/2019</t>
  </si>
  <si>
    <t xml:space="preserve">6 CONDOMINIOS </t>
  </si>
  <si>
    <t>SLT-03/02-SD-095/2019</t>
  </si>
  <si>
    <t>DDU-011/2019 / JUAN</t>
  </si>
  <si>
    <t>SLT-04/02-LC-099/2019</t>
  </si>
  <si>
    <t>01/10/2019 - 01/10/2021</t>
  </si>
  <si>
    <t>SLT-04/01-SD-094/2019</t>
  </si>
  <si>
    <t>SUPERFICIE TOTAL- 404.00 M2 FRACC-1. 202.00 M2 FRACC-2 .-202.25 MTS2</t>
  </si>
  <si>
    <t>HAB-039-2019</t>
  </si>
  <si>
    <t>SLT-03/01-LC-142/2018</t>
  </si>
  <si>
    <t xml:space="preserve">SAN VALERIO, PATRICIO, MATEO, JORGE, JAVIER Y SAN IDELFONSO </t>
  </si>
  <si>
    <t xml:space="preserve">RINCONADA SAN ANTONIO </t>
  </si>
  <si>
    <t>ALNO-112-2019</t>
  </si>
  <si>
    <t xml:space="preserve">OFICINA Y BODEGA </t>
  </si>
  <si>
    <t xml:space="preserve">EFRAIN GONZALEZ CRUZ </t>
  </si>
  <si>
    <t>AV. DEL ESTAÑO</t>
  </si>
  <si>
    <t xml:space="preserve">EXHACIENDA DEL ESTAÑO </t>
  </si>
  <si>
    <t>U046125</t>
  </si>
  <si>
    <t>SLT-05/01-ALNO-162/2019</t>
  </si>
  <si>
    <t>SLT-05/02-ALNO-161/2019</t>
  </si>
  <si>
    <t>HAB-040-2019</t>
  </si>
  <si>
    <t>SLT-04/01-LC-155/2017</t>
  </si>
  <si>
    <t>SLT-04/01-ALNO-101/2019</t>
  </si>
  <si>
    <t>U074490</t>
  </si>
  <si>
    <t xml:space="preserve">MARIA TERESA CERVANTES </t>
  </si>
  <si>
    <t>TERESA</t>
  </si>
  <si>
    <t>U034929</t>
  </si>
  <si>
    <t>LCM-065-2019</t>
  </si>
  <si>
    <t xml:space="preserve">FARMACIA GUADALAJARA / TIENDA DE AUTOSERVICIOS </t>
  </si>
  <si>
    <t>VICTOR RAUL CASILLAS ZAMORA</t>
  </si>
  <si>
    <t xml:space="preserve">FARMACIAS GUADALAJARA SA DE CV </t>
  </si>
  <si>
    <t xml:space="preserve">AV. LOS SABINOS </t>
  </si>
  <si>
    <t>U074459</t>
  </si>
  <si>
    <t>SUB-050-2019</t>
  </si>
  <si>
    <t xml:space="preserve">GUSTAVO VAZQUEZ ACEVES </t>
  </si>
  <si>
    <t>VAZQUE</t>
  </si>
  <si>
    <t>U048714</t>
  </si>
  <si>
    <t>ALNO-113-2019</t>
  </si>
  <si>
    <t>SERVICIO A LA INDUSTRIA Y AL COMERCI O</t>
  </si>
  <si>
    <t xml:space="preserve">MARIA MERCEDES SANCHEZ RUVALCABA </t>
  </si>
  <si>
    <t>U004480</t>
  </si>
  <si>
    <t>SLT-05/02-LC-102/2019</t>
  </si>
  <si>
    <t>06/10/2019 - 06/10/2020 (6 BIMESTRES )</t>
  </si>
  <si>
    <t>RECON-015-2019</t>
  </si>
  <si>
    <t xml:space="preserve">HABITACIONAL Y COMERCIAL </t>
  </si>
  <si>
    <t xml:space="preserve">AGAPITO ARAMBULA CRUZ </t>
  </si>
  <si>
    <t xml:space="preserve">ZAFIRO </t>
  </si>
  <si>
    <t>U005174</t>
  </si>
  <si>
    <t>SLT-04/01-ALNO-113/2019</t>
  </si>
  <si>
    <t>129 Y 27</t>
  </si>
  <si>
    <t>U080722</t>
  </si>
  <si>
    <t>SLT-05/02-ALNO-165/2019</t>
  </si>
  <si>
    <t>U076617</t>
  </si>
  <si>
    <t>HAB-041-2019</t>
  </si>
  <si>
    <t>SLT-02/02-LC-031/2017</t>
  </si>
  <si>
    <t xml:space="preserve">CIMA SERENA Y CONDOR </t>
  </si>
  <si>
    <t>HAB-042-2019</t>
  </si>
  <si>
    <t>SLT-02/02-LC-028/2018</t>
  </si>
  <si>
    <t xml:space="preserve">CIMA SERENA Y RUISEÑOR </t>
  </si>
  <si>
    <t>ALNO-114-2019</t>
  </si>
  <si>
    <t xml:space="preserve">JOSE TRINIDAD MELGOZA RAMIREZ </t>
  </si>
  <si>
    <t xml:space="preserve">MELGOZA </t>
  </si>
  <si>
    <t>U031297</t>
  </si>
  <si>
    <t>JESUS BARRERA VILLAR</t>
  </si>
  <si>
    <t>BARRERA</t>
  </si>
  <si>
    <t>VILLAR</t>
  </si>
  <si>
    <t>PARQUE INDUSTRIAL EL TECNOLOGICO IBM</t>
  </si>
  <si>
    <t>U015696</t>
  </si>
  <si>
    <t>ELEVADOR / INDUSTRIA LIGERA DE RIESGO BAJO</t>
  </si>
  <si>
    <t xml:space="preserve">FIBRA PROLOGIS </t>
  </si>
  <si>
    <t>DDU/153/2019</t>
  </si>
  <si>
    <t>SUB-051-2019</t>
  </si>
  <si>
    <t xml:space="preserve">EDUVIGES GARCIA ENCISO </t>
  </si>
  <si>
    <t>U019062</t>
  </si>
  <si>
    <t>SLT-04/02-SD-091/2019</t>
  </si>
  <si>
    <t>SUPERFICIE TOTAL- 396.91 M2 FRACC-1. 98.15 M2 FRACC-2 .-99 MTS2, FRACC-3 .-99.50 MTS2, FRACC-4 .-100.26 MTS2</t>
  </si>
  <si>
    <t>33,33-A, 33-B Y 33-C</t>
  </si>
  <si>
    <t xml:space="preserve">CASA HABITACION / REGIMEN DE CONDOMINIO </t>
  </si>
  <si>
    <t>SLT-01/02-LC-087/2019</t>
  </si>
  <si>
    <t>U026675</t>
  </si>
  <si>
    <t>SLT-03/02-LC-104/2019</t>
  </si>
  <si>
    <t>07/10/2019 - 07/10/2021</t>
  </si>
  <si>
    <t>ALNO-115-2019</t>
  </si>
  <si>
    <t>ALNO-116-2019</t>
  </si>
  <si>
    <t xml:space="preserve">4 LOCALES COMERCIALES </t>
  </si>
  <si>
    <t>U063651</t>
  </si>
  <si>
    <t>LCM-066-2019</t>
  </si>
  <si>
    <t>ALNO-117-2019</t>
  </si>
  <si>
    <t>SLT-04/02-LC-103/2019</t>
  </si>
  <si>
    <t>SLT-05/02-ALNO-164/2019</t>
  </si>
  <si>
    <t xml:space="preserve">ANDADOR DEL CAMPO </t>
  </si>
  <si>
    <t>SLT-01/02-LC-108/2019</t>
  </si>
  <si>
    <t>09/10/2019 - 09/10/2021</t>
  </si>
  <si>
    <t>ALNO-118-2019</t>
  </si>
  <si>
    <t xml:space="preserve">JOSE LUIS TORRES DURAN </t>
  </si>
  <si>
    <t>PRIV. JOSEFA ORTIZ DE DOMINGUEZ</t>
  </si>
  <si>
    <t xml:space="preserve">EL MUEY </t>
  </si>
  <si>
    <t>U037858</t>
  </si>
  <si>
    <t>LCM-067-2019</t>
  </si>
  <si>
    <t>FRACCIONAMIENTOS  (LAS LILAS)</t>
  </si>
  <si>
    <t xml:space="preserve">BALI DE LAGOS INMOBILIARIA SA DE CV </t>
  </si>
  <si>
    <t xml:space="preserve">FRACCIONAMIENTO LAS LILAS </t>
  </si>
  <si>
    <t>LCM-068-2019</t>
  </si>
  <si>
    <t xml:space="preserve">MANZANA 12 FRACCIONAMIENTO LAS LILAS </t>
  </si>
  <si>
    <t>SUB-052-2019</t>
  </si>
  <si>
    <t xml:space="preserve">TEPEYAC </t>
  </si>
  <si>
    <t>U004202</t>
  </si>
  <si>
    <t>SLT-04/01-ALNO-168/2019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</si>
</sst>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66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3">
    <xf numFmtId="0" fontId="0" fillId="0" borderId="0" xfId="0"/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Fill="1" applyBorder="1"/>
    <xf numFmtId="0" fontId="0" fillId="0" borderId="0" xfId="0" applyBorder="1"/>
    <xf numFmtId="0" fontId="4" fillId="0" borderId="0" xfId="0" applyFont="1"/>
    <xf numFmtId="0" fontId="5" fillId="0" borderId="0" xfId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Fill="1" applyBorder="1" applyAlignment="1">
      <alignment horizontal="left" vertical="center"/>
    </xf>
    <xf numFmtId="44" fontId="4" fillId="0" borderId="1" xfId="0" applyNumberFormat="1" applyFont="1" applyBorder="1"/>
    <xf numFmtId="0" fontId="0" fillId="0" borderId="0" xfId="0"/>
    <xf numFmtId="0" fontId="4" fillId="0" borderId="3" xfId="0" applyFont="1" applyBorder="1"/>
    <xf numFmtId="4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1" applyFont="1" applyFill="1" applyBorder="1"/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1" xfId="1" applyBorder="1"/>
    <xf numFmtId="0" fontId="3" fillId="0" borderId="1" xfId="1" applyFill="1" applyBorder="1"/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3" xfId="0" applyBorder="1"/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3" borderId="5" xfId="0" applyFont="1" applyFill="1" applyBorder="1" applyAlignment="1">
      <alignment vertical="center" wrapText="1"/>
    </xf>
    <xf numFmtId="0" fontId="4" fillId="0" borderId="5" xfId="0" applyFont="1" applyBorder="1"/>
    <xf numFmtId="0" fontId="0" fillId="0" borderId="5" xfId="0" applyBorder="1"/>
    <xf numFmtId="0" fontId="0" fillId="0" borderId="2" xfId="0" applyBorder="1"/>
    <xf numFmtId="0" fontId="0" fillId="0" borderId="7" xfId="0" applyBorder="1"/>
    <xf numFmtId="0" fontId="0" fillId="0" borderId="6" xfId="0" applyBorder="1"/>
    <xf numFmtId="0" fontId="4" fillId="0" borderId="6" xfId="0" applyFont="1" applyBorder="1"/>
    <xf numFmtId="0" fontId="2" fillId="3" borderId="1" xfId="0" applyFont="1" applyFill="1" applyBorder="1" applyAlignment="1">
      <alignment vertical="center" wrapText="1"/>
    </xf>
    <xf numFmtId="0" fontId="4" fillId="0" borderId="7" xfId="0" applyFont="1" applyBorder="1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4" fontId="2" fillId="7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6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44" fontId="0" fillId="0" borderId="1" xfId="0" applyNumberFormat="1" applyFill="1" applyBorder="1"/>
    <xf numFmtId="0" fontId="0" fillId="0" borderId="3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 wrapText="1"/>
    </xf>
    <xf numFmtId="0" fontId="5" fillId="19" borderId="1" xfId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/>
    <xf numFmtId="0" fontId="0" fillId="11" borderId="0" xfId="0" applyFill="1"/>
    <xf numFmtId="0" fontId="0" fillId="19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7" borderId="0" xfId="0" applyFill="1"/>
    <xf numFmtId="0" fontId="0" fillId="7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66FF"/>
      <color rgb="FFFF505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UEVOS%20FORMATOS/LTAIPEJM15FXX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/>
  </sheetPr>
  <dimension ref="A1:AN1155"/>
  <sheetViews>
    <sheetView tabSelected="1" topLeftCell="A2" zoomScale="70" zoomScaleNormal="70" workbookViewId="0">
      <selection activeCell="E34" sqref="E34"/>
    </sheetView>
  </sheetViews>
  <sheetFormatPr baseColWidth="10" defaultColWidth="9.140625" defaultRowHeight="15.75" x14ac:dyDescent="0.25"/>
  <cols>
    <col min="1" max="1" width="29" style="156" customWidth="1"/>
    <col min="2" max="2" width="20" style="95" customWidth="1"/>
    <col min="3" max="3" width="29.5703125" style="95" customWidth="1"/>
    <col min="4" max="4" width="14" style="94" customWidth="1"/>
    <col min="5" max="5" width="16.7109375" style="159" customWidth="1"/>
    <col min="6" max="6" width="60.7109375" style="157" customWidth="1"/>
    <col min="7" max="7" width="42.85546875" style="94" customWidth="1"/>
    <col min="8" max="8" width="57.5703125" style="95" customWidth="1"/>
    <col min="9" max="9" width="16.85546875" style="92" customWidth="1"/>
    <col min="10" max="10" width="15.42578125" style="92" bestFit="1" customWidth="1"/>
    <col min="11" max="11" width="49.140625" style="94" bestFit="1" customWidth="1"/>
    <col min="12" max="12" width="23.140625" style="31" bestFit="1" customWidth="1"/>
    <col min="13" max="13" width="23.140625" style="97" customWidth="1"/>
    <col min="14" max="14" width="55.140625" style="66" customWidth="1"/>
    <col min="15" max="15" width="14.7109375" style="128" bestFit="1" customWidth="1"/>
    <col min="16" max="16" width="8.42578125" style="94" customWidth="1"/>
    <col min="17" max="17" width="28.140625" style="15" bestFit="1" customWidth="1"/>
    <col min="18" max="18" width="45.28515625" style="96" customWidth="1"/>
    <col min="19" max="19" width="23.140625" style="143" customWidth="1"/>
    <col min="20" max="20" width="18.5703125" style="98" customWidth="1"/>
    <col min="21" max="21" width="18.5703125" style="161" customWidth="1"/>
    <col min="22" max="22" width="16.7109375" style="99" customWidth="1"/>
    <col min="23" max="23" width="14.140625" style="100" customWidth="1"/>
    <col min="24" max="24" width="18.28515625" style="107" bestFit="1" customWidth="1"/>
    <col min="25" max="25" width="16" style="108" customWidth="1"/>
    <col min="26" max="26" width="16" style="109" customWidth="1"/>
    <col min="27" max="27" width="16" style="78" customWidth="1"/>
    <col min="28" max="28" width="28.5703125" style="96" bestFit="1" customWidth="1"/>
    <col min="29" max="29" width="30.5703125" style="96" bestFit="1" customWidth="1"/>
    <col min="30" max="30" width="24.140625" style="96" bestFit="1" customWidth="1"/>
    <col min="31" max="31" width="37.5703125" style="96" bestFit="1" customWidth="1"/>
    <col min="32" max="32" width="12.28515625" style="56" bestFit="1" customWidth="1"/>
    <col min="33" max="33" width="31.85546875" style="62" bestFit="1" customWidth="1"/>
    <col min="34" max="34" width="58.140625" style="12" bestFit="1" customWidth="1"/>
    <col min="35" max="35" width="26.7109375" style="62" bestFit="1" customWidth="1"/>
    <col min="36" max="36" width="73.140625" style="62" bestFit="1" customWidth="1"/>
    <col min="37" max="37" width="17.5703125" style="3" bestFit="1" customWidth="1"/>
    <col min="38" max="38" width="20.140625" style="3" bestFit="1" customWidth="1"/>
    <col min="39" max="39" width="8" style="3" bestFit="1" customWidth="1"/>
    <col min="40" max="16384" width="9.140625" style="3"/>
  </cols>
  <sheetData>
    <row r="1" spans="1:40" ht="15" hidden="1" customHeight="1" x14ac:dyDescent="0.25">
      <c r="A1" s="96"/>
      <c r="B1" s="96" t="s">
        <v>97</v>
      </c>
      <c r="C1" s="96"/>
      <c r="D1" s="96"/>
      <c r="E1" s="96"/>
      <c r="F1" s="158"/>
      <c r="G1" s="96"/>
      <c r="H1" s="96"/>
      <c r="I1" s="96"/>
      <c r="J1" s="96"/>
      <c r="K1" s="96"/>
      <c r="L1" s="96"/>
      <c r="M1" s="96"/>
      <c r="N1" s="96"/>
      <c r="O1" s="96"/>
      <c r="P1" s="96"/>
      <c r="S1" s="142"/>
      <c r="U1" s="98"/>
      <c r="AF1" s="3"/>
      <c r="AG1" s="3"/>
      <c r="AH1" s="3"/>
      <c r="AI1" s="3"/>
      <c r="AJ1" s="3"/>
    </row>
    <row r="2" spans="1:40" s="29" customFormat="1" x14ac:dyDescent="0.25">
      <c r="A2" s="165"/>
      <c r="B2" s="115" t="s">
        <v>0</v>
      </c>
      <c r="C2" s="115"/>
      <c r="D2" s="92"/>
      <c r="E2" s="159"/>
      <c r="F2" s="144" t="s">
        <v>1</v>
      </c>
      <c r="G2" s="94"/>
      <c r="H2" s="92"/>
      <c r="I2" s="115" t="s">
        <v>2</v>
      </c>
      <c r="J2" s="92"/>
      <c r="K2" s="92"/>
      <c r="L2" s="31"/>
      <c r="M2" s="97"/>
      <c r="N2" s="66"/>
      <c r="O2" s="128"/>
      <c r="P2" s="94"/>
      <c r="Q2" s="15"/>
      <c r="R2" s="96"/>
      <c r="S2" s="143"/>
      <c r="T2" s="98"/>
      <c r="U2" s="161"/>
      <c r="V2" s="99"/>
      <c r="W2" s="100"/>
      <c r="X2" s="107"/>
      <c r="Y2" s="108"/>
      <c r="Z2" s="109"/>
      <c r="AA2" s="78"/>
      <c r="AB2" s="96"/>
      <c r="AC2" s="96"/>
      <c r="AD2" s="96"/>
      <c r="AE2" s="96"/>
      <c r="AF2" s="56"/>
      <c r="AG2" s="62"/>
      <c r="AH2" s="12"/>
      <c r="AI2" s="62"/>
      <c r="AJ2" s="62"/>
    </row>
    <row r="3" spans="1:40" s="29" customFormat="1" ht="15" x14ac:dyDescent="0.25">
      <c r="A3" s="166"/>
      <c r="B3" s="199" t="s">
        <v>98</v>
      </c>
      <c r="C3" s="199"/>
      <c r="D3" s="179"/>
      <c r="E3" s="179"/>
      <c r="F3" s="200" t="s">
        <v>99</v>
      </c>
      <c r="G3" s="179"/>
      <c r="H3" s="181"/>
      <c r="I3" s="201" t="s">
        <v>100</v>
      </c>
      <c r="J3" s="202"/>
      <c r="K3" s="179"/>
      <c r="L3" s="31"/>
      <c r="M3" s="97"/>
      <c r="N3" s="66"/>
      <c r="O3" s="128"/>
      <c r="P3" s="94"/>
      <c r="Q3" s="15"/>
      <c r="R3" s="96"/>
      <c r="S3" s="143"/>
      <c r="T3" s="98"/>
      <c r="U3" s="161"/>
      <c r="V3" s="99"/>
      <c r="W3" s="100"/>
      <c r="X3" s="107"/>
      <c r="Y3" s="108"/>
      <c r="Z3" s="109"/>
      <c r="AA3" s="78"/>
      <c r="AB3" s="96"/>
      <c r="AC3" s="96"/>
      <c r="AD3" s="96"/>
      <c r="AE3" s="96"/>
      <c r="AF3" s="56"/>
      <c r="AG3" s="62"/>
      <c r="AH3" s="12"/>
      <c r="AI3" s="62"/>
      <c r="AJ3" s="62"/>
    </row>
    <row r="4" spans="1:40" ht="15" hidden="1" x14ac:dyDescent="0.25">
      <c r="A4" s="96"/>
      <c r="B4" s="96" t="s">
        <v>3</v>
      </c>
      <c r="C4" s="96"/>
      <c r="D4" s="96" t="s">
        <v>4</v>
      </c>
      <c r="E4" s="96" t="s">
        <v>4</v>
      </c>
      <c r="F4" s="158" t="s">
        <v>1576</v>
      </c>
      <c r="G4" s="96" t="s">
        <v>5</v>
      </c>
      <c r="H4" s="96" t="s">
        <v>5</v>
      </c>
      <c r="I4" s="96" t="s">
        <v>3</v>
      </c>
      <c r="J4" s="96" t="s">
        <v>3</v>
      </c>
      <c r="K4" s="96" t="s">
        <v>3</v>
      </c>
      <c r="L4" s="96" t="s">
        <v>6</v>
      </c>
      <c r="M4" s="96"/>
      <c r="N4" s="96" t="s">
        <v>5</v>
      </c>
      <c r="O4" s="96" t="s">
        <v>3</v>
      </c>
      <c r="P4" s="96" t="s">
        <v>3</v>
      </c>
      <c r="Q4" s="15" t="s">
        <v>6</v>
      </c>
      <c r="R4" s="96" t="s">
        <v>5</v>
      </c>
      <c r="S4" s="142"/>
      <c r="U4" s="98"/>
      <c r="X4" s="107" t="s">
        <v>3</v>
      </c>
      <c r="Y4" s="108" t="s">
        <v>5</v>
      </c>
      <c r="AB4" s="96" t="s">
        <v>3</v>
      </c>
      <c r="AC4" s="96" t="s">
        <v>5</v>
      </c>
      <c r="AD4" s="96" t="s">
        <v>3</v>
      </c>
      <c r="AE4" s="96" t="s">
        <v>6</v>
      </c>
      <c r="AF4" s="3" t="s">
        <v>3</v>
      </c>
      <c r="AG4" s="3" t="s">
        <v>101</v>
      </c>
      <c r="AH4" s="3" t="s">
        <v>5</v>
      </c>
      <c r="AI4" s="3" t="s">
        <v>101</v>
      </c>
      <c r="AJ4" s="3" t="s">
        <v>5</v>
      </c>
      <c r="AK4" s="3" t="s">
        <v>4</v>
      </c>
      <c r="AL4" s="3" t="s">
        <v>7</v>
      </c>
      <c r="AM4" s="3" t="s">
        <v>8</v>
      </c>
    </row>
    <row r="5" spans="1:40" ht="15" hidden="1" x14ac:dyDescent="0.25">
      <c r="A5" s="96"/>
      <c r="B5" s="96" t="s">
        <v>102</v>
      </c>
      <c r="C5" s="96"/>
      <c r="D5" s="96" t="s">
        <v>103</v>
      </c>
      <c r="E5" s="96" t="s">
        <v>104</v>
      </c>
      <c r="F5" s="158" t="s">
        <v>105</v>
      </c>
      <c r="G5" s="96" t="s">
        <v>106</v>
      </c>
      <c r="H5" s="96" t="s">
        <v>107</v>
      </c>
      <c r="I5" s="96" t="s">
        <v>108</v>
      </c>
      <c r="J5" s="96" t="s">
        <v>109</v>
      </c>
      <c r="K5" s="96" t="s">
        <v>110</v>
      </c>
      <c r="L5" s="96" t="s">
        <v>111</v>
      </c>
      <c r="M5" s="96"/>
      <c r="N5" s="96" t="s">
        <v>112</v>
      </c>
      <c r="O5" s="96" t="s">
        <v>113</v>
      </c>
      <c r="P5" s="96" t="s">
        <v>114</v>
      </c>
      <c r="Q5" s="15" t="s">
        <v>115</v>
      </c>
      <c r="R5" s="96" t="s">
        <v>116</v>
      </c>
      <c r="S5" s="142"/>
      <c r="U5" s="98"/>
      <c r="X5" s="107" t="s">
        <v>117</v>
      </c>
      <c r="Y5" s="108" t="s">
        <v>118</v>
      </c>
      <c r="AB5" s="96" t="s">
        <v>119</v>
      </c>
      <c r="AC5" s="96" t="s">
        <v>120</v>
      </c>
      <c r="AD5" s="96" t="s">
        <v>121</v>
      </c>
      <c r="AE5" s="96" t="s">
        <v>122</v>
      </c>
      <c r="AF5" s="3" t="s">
        <v>123</v>
      </c>
      <c r="AG5" s="3" t="s">
        <v>124</v>
      </c>
      <c r="AH5" s="3" t="s">
        <v>125</v>
      </c>
      <c r="AI5" s="3" t="s">
        <v>126</v>
      </c>
      <c r="AJ5" s="3" t="s">
        <v>127</v>
      </c>
      <c r="AK5" s="3" t="s">
        <v>128</v>
      </c>
      <c r="AL5" s="3" t="s">
        <v>129</v>
      </c>
      <c r="AM5" s="3" t="s">
        <v>130</v>
      </c>
    </row>
    <row r="6" spans="1:40" s="29" customFormat="1" x14ac:dyDescent="0.25">
      <c r="A6" s="165"/>
      <c r="B6" s="177" t="s">
        <v>9</v>
      </c>
      <c r="C6" s="178"/>
      <c r="D6" s="179"/>
      <c r="E6" s="179"/>
      <c r="F6" s="180"/>
      <c r="G6" s="179"/>
      <c r="H6" s="181"/>
      <c r="I6" s="182"/>
      <c r="J6" s="182"/>
      <c r="K6" s="183"/>
      <c r="L6" s="184"/>
      <c r="M6" s="185"/>
      <c r="N6" s="186"/>
      <c r="O6" s="183"/>
      <c r="P6" s="183"/>
      <c r="Q6" s="187"/>
      <c r="R6" s="188"/>
      <c r="S6" s="183"/>
      <c r="T6" s="189"/>
      <c r="U6" s="190"/>
      <c r="V6" s="191"/>
      <c r="W6" s="192"/>
      <c r="X6" s="193"/>
      <c r="Y6" s="194"/>
      <c r="Z6" s="195"/>
      <c r="AA6" s="196"/>
      <c r="AB6" s="188"/>
      <c r="AC6" s="188"/>
      <c r="AD6" s="188"/>
      <c r="AE6" s="197"/>
      <c r="AF6" s="197"/>
      <c r="AG6" s="197"/>
      <c r="AH6" s="198"/>
      <c r="AI6" s="197"/>
      <c r="AJ6" s="197"/>
      <c r="AK6" s="188"/>
      <c r="AL6" s="188"/>
      <c r="AM6" s="188"/>
    </row>
    <row r="7" spans="1:40" s="29" customFormat="1" ht="51" x14ac:dyDescent="0.25">
      <c r="A7" s="167" t="s">
        <v>1513</v>
      </c>
      <c r="B7" s="49" t="s">
        <v>243</v>
      </c>
      <c r="C7" s="49" t="s">
        <v>1747</v>
      </c>
      <c r="D7" s="49" t="s">
        <v>10</v>
      </c>
      <c r="E7" s="49" t="s">
        <v>11</v>
      </c>
      <c r="F7" s="145" t="s">
        <v>131</v>
      </c>
      <c r="G7" s="49" t="s">
        <v>132</v>
      </c>
      <c r="H7" s="76" t="s">
        <v>133</v>
      </c>
      <c r="I7" s="74" t="s">
        <v>134</v>
      </c>
      <c r="J7" s="74" t="s">
        <v>135</v>
      </c>
      <c r="K7" s="49" t="s">
        <v>136</v>
      </c>
      <c r="L7" s="116" t="s">
        <v>812</v>
      </c>
      <c r="M7" s="49" t="s">
        <v>893</v>
      </c>
      <c r="N7" s="76" t="s">
        <v>137</v>
      </c>
      <c r="O7" s="49" t="s">
        <v>12</v>
      </c>
      <c r="P7" s="49" t="s">
        <v>138</v>
      </c>
      <c r="Q7" s="137" t="s">
        <v>13</v>
      </c>
      <c r="R7" s="74" t="s">
        <v>139</v>
      </c>
      <c r="S7" s="49" t="s">
        <v>2103</v>
      </c>
      <c r="T7" s="117" t="s">
        <v>1922</v>
      </c>
      <c r="U7" s="162" t="s">
        <v>2529</v>
      </c>
      <c r="V7" s="118" t="s">
        <v>1923</v>
      </c>
      <c r="W7" s="119" t="s">
        <v>1204</v>
      </c>
      <c r="X7" s="120" t="s">
        <v>1924</v>
      </c>
      <c r="Y7" s="121" t="s">
        <v>1925</v>
      </c>
      <c r="Z7" s="122" t="s">
        <v>1927</v>
      </c>
      <c r="AA7" s="123" t="s">
        <v>1377</v>
      </c>
      <c r="AB7" s="74" t="s">
        <v>14</v>
      </c>
      <c r="AC7" s="74" t="s">
        <v>15</v>
      </c>
      <c r="AD7" s="74" t="s">
        <v>140</v>
      </c>
      <c r="AE7" s="74" t="s">
        <v>16</v>
      </c>
      <c r="AF7" s="114" t="s">
        <v>17</v>
      </c>
      <c r="AG7" s="74" t="s">
        <v>141</v>
      </c>
      <c r="AH7" s="49" t="s">
        <v>142</v>
      </c>
      <c r="AI7" s="74" t="s">
        <v>143</v>
      </c>
      <c r="AJ7" s="74" t="s">
        <v>18</v>
      </c>
      <c r="AK7" s="67" t="s">
        <v>19</v>
      </c>
      <c r="AL7" s="10" t="s">
        <v>20</v>
      </c>
      <c r="AM7" s="10" t="s">
        <v>21</v>
      </c>
      <c r="AN7" s="2"/>
    </row>
    <row r="8" spans="1:40" s="1" customFormat="1" ht="23.25" customHeight="1" x14ac:dyDescent="0.25">
      <c r="A8" s="33" t="s">
        <v>2404</v>
      </c>
      <c r="B8" s="35" t="s">
        <v>850</v>
      </c>
      <c r="C8" s="35" t="s">
        <v>2405</v>
      </c>
      <c r="D8" s="45">
        <v>43684</v>
      </c>
      <c r="E8" s="45">
        <v>43728</v>
      </c>
      <c r="F8" s="41" t="s">
        <v>562</v>
      </c>
      <c r="G8" s="35" t="s">
        <v>1966</v>
      </c>
      <c r="H8" s="46" t="s">
        <v>1971</v>
      </c>
      <c r="I8" s="13" t="s">
        <v>1272</v>
      </c>
      <c r="J8" s="13" t="s">
        <v>653</v>
      </c>
      <c r="K8" s="13" t="s">
        <v>1273</v>
      </c>
      <c r="L8" s="140">
        <v>4128.53</v>
      </c>
      <c r="M8" s="35" t="s">
        <v>537</v>
      </c>
      <c r="N8" s="43" t="s">
        <v>1967</v>
      </c>
      <c r="O8" s="35" t="s">
        <v>1968</v>
      </c>
      <c r="P8" s="35"/>
      <c r="Q8" s="16" t="s">
        <v>559</v>
      </c>
      <c r="R8" s="13" t="s">
        <v>549</v>
      </c>
      <c r="S8" s="35" t="s">
        <v>2406</v>
      </c>
      <c r="T8" s="98">
        <v>52.3</v>
      </c>
      <c r="U8" s="98"/>
      <c r="V8" s="99" t="s">
        <v>2419</v>
      </c>
      <c r="W8" s="100"/>
      <c r="X8" s="107"/>
      <c r="Y8" s="108"/>
      <c r="Z8" s="109">
        <v>266.8</v>
      </c>
      <c r="AA8" s="78"/>
      <c r="AB8" s="16">
        <v>70</v>
      </c>
      <c r="AC8" s="16" t="s">
        <v>41</v>
      </c>
      <c r="AD8" s="16">
        <v>14</v>
      </c>
      <c r="AE8" s="16" t="s">
        <v>26</v>
      </c>
      <c r="AF8" s="141"/>
      <c r="AG8" s="13"/>
      <c r="AH8" s="44"/>
      <c r="AI8" s="13"/>
      <c r="AJ8" s="13"/>
    </row>
    <row r="9" spans="1:40" s="1" customFormat="1" ht="18" customHeight="1" x14ac:dyDescent="0.25">
      <c r="A9" s="35" t="s">
        <v>2415</v>
      </c>
      <c r="B9" s="35" t="s">
        <v>902</v>
      </c>
      <c r="C9" s="35" t="s">
        <v>2416</v>
      </c>
      <c r="D9" s="45">
        <v>43684</v>
      </c>
      <c r="E9" s="45">
        <v>43728</v>
      </c>
      <c r="F9" s="41" t="s">
        <v>562</v>
      </c>
      <c r="G9" s="35" t="s">
        <v>1966</v>
      </c>
      <c r="H9" s="46" t="s">
        <v>1971</v>
      </c>
      <c r="I9" s="13" t="s">
        <v>1272</v>
      </c>
      <c r="J9" s="13" t="s">
        <v>653</v>
      </c>
      <c r="K9" s="13" t="s">
        <v>1273</v>
      </c>
      <c r="L9" s="140">
        <v>15730.06</v>
      </c>
      <c r="M9" s="35" t="s">
        <v>537</v>
      </c>
      <c r="N9" s="43" t="s">
        <v>1969</v>
      </c>
      <c r="O9" s="35" t="s">
        <v>1970</v>
      </c>
      <c r="P9" s="35"/>
      <c r="Q9" s="16" t="s">
        <v>559</v>
      </c>
      <c r="R9" s="13" t="s">
        <v>541</v>
      </c>
      <c r="S9" s="35" t="s">
        <v>2417</v>
      </c>
      <c r="T9" s="98">
        <v>31.94</v>
      </c>
      <c r="U9" s="98"/>
      <c r="V9" s="99" t="s">
        <v>2418</v>
      </c>
      <c r="W9" s="100"/>
      <c r="X9" s="107"/>
      <c r="Y9" s="108"/>
      <c r="Z9" s="109">
        <v>1965</v>
      </c>
      <c r="AA9" s="78"/>
      <c r="AB9" s="13"/>
      <c r="AC9" s="13"/>
      <c r="AD9" s="13"/>
      <c r="AE9" s="13"/>
      <c r="AF9" s="141"/>
      <c r="AG9" s="13"/>
      <c r="AH9" s="44"/>
      <c r="AI9" s="13"/>
      <c r="AJ9" s="13"/>
    </row>
    <row r="10" spans="1:40" s="173" customFormat="1" ht="15" x14ac:dyDescent="0.25">
      <c r="A10" s="169" t="s">
        <v>2278</v>
      </c>
      <c r="B10" s="169" t="s">
        <v>1995</v>
      </c>
      <c r="C10" s="169" t="s">
        <v>2277</v>
      </c>
      <c r="D10" s="34">
        <v>43685</v>
      </c>
      <c r="E10" s="34">
        <v>43706</v>
      </c>
      <c r="F10" s="15" t="s">
        <v>822</v>
      </c>
      <c r="G10" s="169" t="s">
        <v>2488</v>
      </c>
      <c r="H10" s="171" t="s">
        <v>1584</v>
      </c>
      <c r="I10" s="174" t="s">
        <v>1431</v>
      </c>
      <c r="J10" s="174" t="s">
        <v>1430</v>
      </c>
      <c r="K10" s="169" t="s">
        <v>1996</v>
      </c>
      <c r="L10" s="31">
        <v>430053.82</v>
      </c>
      <c r="M10" s="175" t="s">
        <v>557</v>
      </c>
      <c r="N10" s="66" t="s">
        <v>1585</v>
      </c>
      <c r="O10" s="169" t="s">
        <v>2279</v>
      </c>
      <c r="P10" s="169"/>
      <c r="Q10" s="15" t="s">
        <v>538</v>
      </c>
      <c r="R10" s="174" t="s">
        <v>1625</v>
      </c>
      <c r="S10" s="169" t="s">
        <v>2280</v>
      </c>
      <c r="T10" s="98">
        <v>5467.09</v>
      </c>
      <c r="U10" s="161"/>
      <c r="V10" s="99">
        <v>39.9</v>
      </c>
      <c r="W10" s="100">
        <v>39.9</v>
      </c>
      <c r="X10" s="107">
        <v>4823.54</v>
      </c>
      <c r="Y10" s="108"/>
      <c r="Z10" s="109">
        <v>420</v>
      </c>
      <c r="AA10" s="78"/>
      <c r="AB10" s="15">
        <v>70</v>
      </c>
      <c r="AC10" s="15" t="s">
        <v>41</v>
      </c>
      <c r="AD10" s="15">
        <v>14</v>
      </c>
      <c r="AE10" s="15" t="s">
        <v>26</v>
      </c>
      <c r="AF10" s="56"/>
      <c r="AG10" s="174"/>
      <c r="AH10" s="175"/>
      <c r="AI10" s="174"/>
      <c r="AJ10" s="174"/>
    </row>
    <row r="11" spans="1:40" s="1" customFormat="1" ht="15" x14ac:dyDescent="0.25">
      <c r="A11" s="154" t="s">
        <v>2213</v>
      </c>
      <c r="B11" s="35" t="s">
        <v>908</v>
      </c>
      <c r="C11" s="46" t="s">
        <v>2206</v>
      </c>
      <c r="D11" s="45">
        <v>43686</v>
      </c>
      <c r="E11" s="45">
        <v>43699</v>
      </c>
      <c r="F11" s="41" t="s">
        <v>562</v>
      </c>
      <c r="G11" s="35" t="s">
        <v>1912</v>
      </c>
      <c r="H11" s="46" t="s">
        <v>2051</v>
      </c>
      <c r="I11" s="13" t="s">
        <v>809</v>
      </c>
      <c r="J11" s="13" t="s">
        <v>170</v>
      </c>
      <c r="K11" s="35"/>
      <c r="L11" s="140">
        <v>209.33</v>
      </c>
      <c r="M11" s="35" t="s">
        <v>537</v>
      </c>
      <c r="N11" s="43" t="s">
        <v>2052</v>
      </c>
      <c r="O11" s="35">
        <v>605</v>
      </c>
      <c r="P11" s="35" t="s">
        <v>667</v>
      </c>
      <c r="Q11" s="16" t="s">
        <v>538</v>
      </c>
      <c r="R11" s="13" t="s">
        <v>2053</v>
      </c>
      <c r="S11" s="35" t="s">
        <v>2214</v>
      </c>
      <c r="T11" s="98"/>
      <c r="U11" s="98"/>
      <c r="V11" s="99"/>
      <c r="W11" s="100">
        <v>10</v>
      </c>
      <c r="X11" s="107"/>
      <c r="Y11" s="108"/>
      <c r="Z11" s="109"/>
      <c r="AA11" s="78">
        <v>3</v>
      </c>
      <c r="AB11" s="13"/>
      <c r="AC11" s="13"/>
      <c r="AD11" s="13"/>
      <c r="AE11" s="13"/>
      <c r="AF11" s="141"/>
      <c r="AG11" s="13"/>
      <c r="AH11" s="44"/>
      <c r="AI11" s="13"/>
      <c r="AJ11" s="13"/>
    </row>
    <row r="12" spans="1:40" s="173" customFormat="1" ht="15" x14ac:dyDescent="0.25">
      <c r="A12" s="156" t="s">
        <v>2564</v>
      </c>
      <c r="B12" s="169" t="s">
        <v>2076</v>
      </c>
      <c r="C12" s="169" t="s">
        <v>2565</v>
      </c>
      <c r="D12" s="34">
        <v>43690</v>
      </c>
      <c r="E12" s="34">
        <v>43746</v>
      </c>
      <c r="F12" s="15" t="s">
        <v>822</v>
      </c>
      <c r="G12" s="169" t="s">
        <v>2077</v>
      </c>
      <c r="H12" s="171" t="s">
        <v>2079</v>
      </c>
      <c r="I12" s="176" t="s">
        <v>858</v>
      </c>
      <c r="J12" s="176" t="s">
        <v>2080</v>
      </c>
      <c r="K12" s="169" t="s">
        <v>2078</v>
      </c>
      <c r="L12" s="31">
        <v>19764.77</v>
      </c>
      <c r="M12" s="175" t="s">
        <v>537</v>
      </c>
      <c r="N12" s="66" t="s">
        <v>2081</v>
      </c>
      <c r="O12" s="169">
        <v>327</v>
      </c>
      <c r="P12" s="169"/>
      <c r="Q12" s="15" t="s">
        <v>538</v>
      </c>
      <c r="R12" s="174" t="s">
        <v>929</v>
      </c>
      <c r="S12" s="169" t="s">
        <v>2117</v>
      </c>
      <c r="T12" s="98"/>
      <c r="U12" s="161"/>
      <c r="V12" s="99"/>
      <c r="W12" s="100"/>
      <c r="X12" s="107">
        <v>48.4</v>
      </c>
      <c r="Y12" s="108"/>
      <c r="Z12" s="109"/>
      <c r="AA12" s="78"/>
      <c r="AB12" s="15">
        <v>70</v>
      </c>
      <c r="AC12" s="15" t="s">
        <v>41</v>
      </c>
      <c r="AD12" s="15">
        <v>14</v>
      </c>
      <c r="AE12" s="15" t="s">
        <v>26</v>
      </c>
      <c r="AF12" s="56"/>
      <c r="AG12" s="174"/>
      <c r="AH12" s="175"/>
      <c r="AI12" s="174"/>
      <c r="AJ12" s="174"/>
    </row>
    <row r="13" spans="1:40" s="173" customFormat="1" ht="15" x14ac:dyDescent="0.25">
      <c r="A13" s="156" t="s">
        <v>2513</v>
      </c>
      <c r="B13" s="169" t="s">
        <v>2096</v>
      </c>
      <c r="C13" s="169" t="s">
        <v>2440</v>
      </c>
      <c r="D13" s="34">
        <v>43692</v>
      </c>
      <c r="E13" s="34">
        <v>43739</v>
      </c>
      <c r="F13" s="15" t="s">
        <v>822</v>
      </c>
      <c r="G13" s="169" t="s">
        <v>2097</v>
      </c>
      <c r="H13" s="171" t="s">
        <v>2098</v>
      </c>
      <c r="I13" s="176" t="s">
        <v>35</v>
      </c>
      <c r="J13" s="176" t="s">
        <v>30</v>
      </c>
      <c r="K13" s="169" t="s">
        <v>2099</v>
      </c>
      <c r="L13" s="31">
        <v>22083.89</v>
      </c>
      <c r="M13" s="175" t="s">
        <v>537</v>
      </c>
      <c r="N13" s="66" t="s">
        <v>1175</v>
      </c>
      <c r="O13" s="169">
        <v>2100</v>
      </c>
      <c r="P13" s="169"/>
      <c r="Q13" s="15" t="s">
        <v>538</v>
      </c>
      <c r="R13" s="174" t="s">
        <v>366</v>
      </c>
      <c r="S13" s="169" t="s">
        <v>2514</v>
      </c>
      <c r="T13" s="98">
        <v>400</v>
      </c>
      <c r="U13" s="161"/>
      <c r="V13" s="99"/>
      <c r="W13" s="100"/>
      <c r="X13" s="107"/>
      <c r="Y13" s="108"/>
      <c r="Z13" s="109"/>
      <c r="AA13" s="78"/>
      <c r="AB13" s="15">
        <v>70</v>
      </c>
      <c r="AC13" s="15" t="s">
        <v>41</v>
      </c>
      <c r="AD13" s="15">
        <v>14</v>
      </c>
      <c r="AE13" s="15" t="s">
        <v>26</v>
      </c>
      <c r="AF13" s="56"/>
      <c r="AG13" s="174"/>
      <c r="AH13" s="175"/>
      <c r="AI13" s="174"/>
      <c r="AJ13" s="174"/>
    </row>
    <row r="14" spans="1:40" s="173" customFormat="1" ht="15" x14ac:dyDescent="0.25">
      <c r="A14" s="156" t="s">
        <v>2694</v>
      </c>
      <c r="B14" s="169" t="s">
        <v>2105</v>
      </c>
      <c r="C14" s="169" t="s">
        <v>2695</v>
      </c>
      <c r="D14" s="34">
        <v>43693</v>
      </c>
      <c r="E14" s="34">
        <v>43762</v>
      </c>
      <c r="F14" s="15" t="s">
        <v>822</v>
      </c>
      <c r="G14" s="169" t="s">
        <v>2106</v>
      </c>
      <c r="H14" s="171" t="s">
        <v>1709</v>
      </c>
      <c r="I14" s="176" t="s">
        <v>627</v>
      </c>
      <c r="J14" s="176" t="s">
        <v>32</v>
      </c>
      <c r="K14" s="169" t="s">
        <v>628</v>
      </c>
      <c r="L14" s="31">
        <v>37131.040000000001</v>
      </c>
      <c r="M14" s="175" t="s">
        <v>557</v>
      </c>
      <c r="N14" s="66" t="s">
        <v>1175</v>
      </c>
      <c r="O14" s="169" t="s">
        <v>630</v>
      </c>
      <c r="P14" s="169"/>
      <c r="Q14" s="15" t="s">
        <v>538</v>
      </c>
      <c r="R14" s="174" t="s">
        <v>497</v>
      </c>
      <c r="S14" s="169">
        <v>93161700</v>
      </c>
      <c r="T14" s="98">
        <v>325.01</v>
      </c>
      <c r="U14" s="161"/>
      <c r="V14" s="99">
        <v>390</v>
      </c>
      <c r="W14" s="100"/>
      <c r="X14" s="107"/>
      <c r="Y14" s="108"/>
      <c r="Z14" s="109"/>
      <c r="AA14" s="78"/>
      <c r="AB14" s="15">
        <v>70</v>
      </c>
      <c r="AC14" s="15" t="s">
        <v>41</v>
      </c>
      <c r="AD14" s="15">
        <v>14</v>
      </c>
      <c r="AE14" s="15" t="s">
        <v>26</v>
      </c>
      <c r="AF14" s="56"/>
      <c r="AG14" s="174"/>
      <c r="AH14" s="175"/>
      <c r="AI14" s="174"/>
      <c r="AJ14" s="174"/>
    </row>
    <row r="15" spans="1:40" s="173" customFormat="1" ht="15" x14ac:dyDescent="0.25">
      <c r="A15" s="156" t="s">
        <v>2483</v>
      </c>
      <c r="B15" s="169" t="s">
        <v>2190</v>
      </c>
      <c r="C15" s="169" t="s">
        <v>2440</v>
      </c>
      <c r="D15" s="34">
        <v>43698</v>
      </c>
      <c r="E15" s="34">
        <v>43734</v>
      </c>
      <c r="F15" s="15" t="s">
        <v>822</v>
      </c>
      <c r="G15" s="169" t="s">
        <v>2486</v>
      </c>
      <c r="H15" s="171" t="s">
        <v>2191</v>
      </c>
      <c r="I15" s="176" t="s">
        <v>457</v>
      </c>
      <c r="J15" s="176" t="s">
        <v>2192</v>
      </c>
      <c r="K15" s="169"/>
      <c r="L15" s="31">
        <v>2728.26</v>
      </c>
      <c r="M15" s="175" t="s">
        <v>557</v>
      </c>
      <c r="N15" s="66" t="s">
        <v>2193</v>
      </c>
      <c r="O15" s="169">
        <v>9</v>
      </c>
      <c r="P15" s="169"/>
      <c r="Q15" s="15" t="s">
        <v>559</v>
      </c>
      <c r="R15" s="174" t="s">
        <v>367</v>
      </c>
      <c r="S15" s="169" t="s">
        <v>2194</v>
      </c>
      <c r="T15" s="98"/>
      <c r="U15" s="161"/>
      <c r="V15" s="99"/>
      <c r="W15" s="100"/>
      <c r="X15" s="107"/>
      <c r="Y15" s="108"/>
      <c r="Z15" s="109"/>
      <c r="AA15" s="78"/>
      <c r="AB15" s="15">
        <v>70</v>
      </c>
      <c r="AC15" s="15" t="s">
        <v>41</v>
      </c>
      <c r="AD15" s="15">
        <v>14</v>
      </c>
      <c r="AE15" s="15" t="s">
        <v>26</v>
      </c>
      <c r="AF15" s="56"/>
      <c r="AG15" s="174"/>
      <c r="AH15" s="175"/>
      <c r="AI15" s="174"/>
      <c r="AJ15" s="174"/>
    </row>
    <row r="16" spans="1:40" s="173" customFormat="1" ht="15" x14ac:dyDescent="0.25">
      <c r="A16" s="156"/>
      <c r="B16" s="169" t="s">
        <v>2215</v>
      </c>
      <c r="C16" s="169"/>
      <c r="D16" s="34">
        <v>43700</v>
      </c>
      <c r="E16" s="169"/>
      <c r="F16" s="15" t="s">
        <v>822</v>
      </c>
      <c r="G16" s="169" t="s">
        <v>2216</v>
      </c>
      <c r="H16" s="171" t="s">
        <v>2217</v>
      </c>
      <c r="I16" s="176" t="s">
        <v>2218</v>
      </c>
      <c r="J16" s="176" t="s">
        <v>1281</v>
      </c>
      <c r="K16" s="169" t="s">
        <v>816</v>
      </c>
      <c r="L16" s="31"/>
      <c r="M16" s="175" t="s">
        <v>557</v>
      </c>
      <c r="N16" s="66" t="s">
        <v>826</v>
      </c>
      <c r="O16" s="169"/>
      <c r="P16" s="169"/>
      <c r="Q16" s="15" t="s">
        <v>559</v>
      </c>
      <c r="R16" s="174" t="s">
        <v>2219</v>
      </c>
      <c r="S16" s="169" t="s">
        <v>2220</v>
      </c>
      <c r="T16" s="98"/>
      <c r="U16" s="161"/>
      <c r="V16" s="99"/>
      <c r="W16" s="100"/>
      <c r="X16" s="107"/>
      <c r="Y16" s="108"/>
      <c r="Z16" s="109"/>
      <c r="AA16" s="78"/>
      <c r="AB16" s="15">
        <v>70</v>
      </c>
      <c r="AC16" s="15" t="s">
        <v>41</v>
      </c>
      <c r="AD16" s="15">
        <v>14</v>
      </c>
      <c r="AE16" s="15" t="s">
        <v>26</v>
      </c>
      <c r="AF16" s="56"/>
      <c r="AG16" s="174"/>
      <c r="AH16" s="175"/>
      <c r="AI16" s="174"/>
      <c r="AJ16" s="174"/>
    </row>
    <row r="17" spans="1:36" s="1" customFormat="1" ht="15" x14ac:dyDescent="0.25">
      <c r="A17" s="154" t="s">
        <v>2263</v>
      </c>
      <c r="B17" s="169" t="s">
        <v>2230</v>
      </c>
      <c r="C17" s="169" t="s">
        <v>2262</v>
      </c>
      <c r="D17" s="34">
        <v>43700</v>
      </c>
      <c r="E17" s="34">
        <v>43705</v>
      </c>
      <c r="F17" s="15" t="s">
        <v>822</v>
      </c>
      <c r="G17" s="169" t="s">
        <v>2487</v>
      </c>
      <c r="H17" s="46" t="s">
        <v>2231</v>
      </c>
      <c r="I17" s="155" t="s">
        <v>2232</v>
      </c>
      <c r="J17" s="155" t="s">
        <v>2233</v>
      </c>
      <c r="K17" s="35"/>
      <c r="L17" s="140">
        <v>10088.040000000001</v>
      </c>
      <c r="M17" s="44" t="s">
        <v>537</v>
      </c>
      <c r="N17" s="43" t="s">
        <v>2234</v>
      </c>
      <c r="O17" s="35">
        <v>48</v>
      </c>
      <c r="P17" s="35"/>
      <c r="Q17" s="16" t="s">
        <v>559</v>
      </c>
      <c r="R17" s="13" t="s">
        <v>1066</v>
      </c>
      <c r="S17" s="35" t="s">
        <v>2235</v>
      </c>
      <c r="T17" s="98">
        <v>335</v>
      </c>
      <c r="U17" s="161"/>
      <c r="V17" s="99">
        <v>18</v>
      </c>
      <c r="W17" s="100">
        <v>18</v>
      </c>
      <c r="X17" s="107"/>
      <c r="Y17" s="108"/>
      <c r="Z17" s="109"/>
      <c r="AA17" s="78"/>
      <c r="AB17" s="15">
        <v>70</v>
      </c>
      <c r="AC17" s="15" t="s">
        <v>41</v>
      </c>
      <c r="AD17" s="15">
        <v>14</v>
      </c>
      <c r="AE17" s="15" t="s">
        <v>26</v>
      </c>
      <c r="AF17" s="141"/>
      <c r="AG17" s="13"/>
      <c r="AH17" s="44"/>
      <c r="AI17" s="13"/>
      <c r="AJ17" s="13"/>
    </row>
    <row r="18" spans="1:36" s="173" customFormat="1" ht="15" x14ac:dyDescent="0.25">
      <c r="A18" s="136"/>
      <c r="B18" s="35" t="s">
        <v>915</v>
      </c>
      <c r="C18" s="171"/>
      <c r="D18" s="34">
        <v>43704</v>
      </c>
      <c r="E18" s="169"/>
      <c r="F18" s="41" t="s">
        <v>562</v>
      </c>
      <c r="G18" s="169" t="s">
        <v>2242</v>
      </c>
      <c r="H18" s="171" t="s">
        <v>2243</v>
      </c>
      <c r="I18" s="176" t="s">
        <v>1162</v>
      </c>
      <c r="J18" s="176" t="s">
        <v>1653</v>
      </c>
      <c r="K18" s="169" t="s">
        <v>206</v>
      </c>
      <c r="L18" s="31"/>
      <c r="M18" s="35" t="s">
        <v>537</v>
      </c>
      <c r="N18" s="66" t="s">
        <v>2244</v>
      </c>
      <c r="O18" s="169">
        <v>943</v>
      </c>
      <c r="P18" s="169"/>
      <c r="Q18" s="15" t="s">
        <v>559</v>
      </c>
      <c r="R18" s="174" t="s">
        <v>624</v>
      </c>
      <c r="S18" s="169" t="s">
        <v>2245</v>
      </c>
      <c r="T18" s="98"/>
      <c r="U18" s="98"/>
      <c r="V18" s="99"/>
      <c r="W18" s="100"/>
      <c r="X18" s="107"/>
      <c r="Y18" s="108"/>
      <c r="Z18" s="109"/>
      <c r="AA18" s="78"/>
      <c r="AB18" s="174"/>
      <c r="AC18" s="174"/>
      <c r="AD18" s="174"/>
      <c r="AE18" s="174"/>
      <c r="AF18" s="56"/>
      <c r="AG18" s="174"/>
      <c r="AH18" s="175"/>
      <c r="AI18" s="174"/>
      <c r="AJ18" s="174"/>
    </row>
    <row r="19" spans="1:36" s="173" customFormat="1" ht="15" x14ac:dyDescent="0.25">
      <c r="A19" s="156" t="s">
        <v>890</v>
      </c>
      <c r="B19" s="169" t="s">
        <v>2356</v>
      </c>
      <c r="C19" s="169"/>
      <c r="D19" s="34">
        <v>43706</v>
      </c>
      <c r="E19" s="169"/>
      <c r="F19" s="15" t="s">
        <v>822</v>
      </c>
      <c r="G19" s="169" t="s">
        <v>2261</v>
      </c>
      <c r="H19" s="171" t="s">
        <v>2257</v>
      </c>
      <c r="I19" s="176" t="s">
        <v>2258</v>
      </c>
      <c r="J19" s="176" t="s">
        <v>2259</v>
      </c>
      <c r="K19" s="169"/>
      <c r="L19" s="31"/>
      <c r="M19" s="175" t="s">
        <v>537</v>
      </c>
      <c r="N19" s="66" t="s">
        <v>1855</v>
      </c>
      <c r="O19" s="169"/>
      <c r="P19" s="169"/>
      <c r="Q19" s="16" t="s">
        <v>559</v>
      </c>
      <c r="R19" s="174" t="s">
        <v>636</v>
      </c>
      <c r="S19" s="169" t="s">
        <v>2260</v>
      </c>
      <c r="T19" s="98"/>
      <c r="U19" s="161"/>
      <c r="V19" s="99"/>
      <c r="W19" s="100"/>
      <c r="X19" s="107"/>
      <c r="Y19" s="108"/>
      <c r="Z19" s="109"/>
      <c r="AA19" s="78"/>
      <c r="AB19" s="15">
        <v>70</v>
      </c>
      <c r="AC19" s="15" t="s">
        <v>41</v>
      </c>
      <c r="AD19" s="15">
        <v>14</v>
      </c>
      <c r="AE19" s="15" t="s">
        <v>26</v>
      </c>
      <c r="AF19" s="56"/>
      <c r="AG19" s="174"/>
      <c r="AH19" s="175"/>
      <c r="AI19" s="174"/>
      <c r="AJ19" s="174"/>
    </row>
    <row r="20" spans="1:36" x14ac:dyDescent="0.25">
      <c r="AG20" s="85"/>
      <c r="AH20" s="86"/>
      <c r="AI20" s="85"/>
      <c r="AJ20" s="85"/>
    </row>
    <row r="21" spans="1:36" x14ac:dyDescent="0.25">
      <c r="AG21" s="85"/>
      <c r="AH21" s="86"/>
      <c r="AI21" s="85"/>
      <c r="AJ21" s="85"/>
    </row>
    <row r="22" spans="1:36" x14ac:dyDescent="0.25">
      <c r="AG22" s="85"/>
      <c r="AH22" s="86"/>
      <c r="AI22" s="85"/>
      <c r="AJ22" s="85"/>
    </row>
    <row r="23" spans="1:36" x14ac:dyDescent="0.25">
      <c r="AG23" s="85"/>
      <c r="AH23" s="86"/>
      <c r="AI23" s="85"/>
      <c r="AJ23" s="85"/>
    </row>
    <row r="24" spans="1:36" x14ac:dyDescent="0.25">
      <c r="AG24" s="85"/>
      <c r="AH24" s="86"/>
      <c r="AI24" s="85"/>
      <c r="AJ24" s="85"/>
    </row>
    <row r="25" spans="1:36" x14ac:dyDescent="0.25">
      <c r="AG25" s="85"/>
      <c r="AH25" s="86"/>
      <c r="AI25" s="85"/>
      <c r="AJ25" s="85"/>
    </row>
    <row r="26" spans="1:36" x14ac:dyDescent="0.25">
      <c r="AG26" s="85"/>
      <c r="AH26" s="86"/>
      <c r="AI26" s="85"/>
      <c r="AJ26" s="85"/>
    </row>
    <row r="27" spans="1:36" x14ac:dyDescent="0.25">
      <c r="AG27" s="85"/>
      <c r="AH27" s="86"/>
      <c r="AI27" s="85"/>
      <c r="AJ27" s="85"/>
    </row>
    <row r="28" spans="1:36" x14ac:dyDescent="0.25">
      <c r="AG28" s="85"/>
      <c r="AH28" s="86"/>
      <c r="AI28" s="85"/>
      <c r="AJ28" s="85"/>
    </row>
    <row r="29" spans="1:36" x14ac:dyDescent="0.25">
      <c r="AG29" s="85"/>
      <c r="AH29" s="86"/>
      <c r="AI29" s="85"/>
      <c r="AJ29" s="85"/>
    </row>
    <row r="30" spans="1:36" x14ac:dyDescent="0.25">
      <c r="AG30" s="85"/>
      <c r="AH30" s="86"/>
      <c r="AI30" s="85"/>
      <c r="AJ30" s="85"/>
    </row>
    <row r="31" spans="1:36" x14ac:dyDescent="0.25">
      <c r="AG31" s="85"/>
      <c r="AH31" s="86"/>
      <c r="AI31" s="85"/>
      <c r="AJ31" s="85"/>
    </row>
    <row r="32" spans="1:36" x14ac:dyDescent="0.25">
      <c r="AG32" s="85"/>
      <c r="AH32" s="86"/>
      <c r="AI32" s="85"/>
      <c r="AJ32" s="85"/>
    </row>
    <row r="33" spans="33:36" x14ac:dyDescent="0.25">
      <c r="AG33" s="85"/>
      <c r="AH33" s="86"/>
      <c r="AI33" s="85"/>
      <c r="AJ33" s="85"/>
    </row>
    <row r="34" spans="33:36" x14ac:dyDescent="0.25">
      <c r="AG34" s="85"/>
      <c r="AH34" s="86"/>
      <c r="AI34" s="85"/>
      <c r="AJ34" s="85"/>
    </row>
    <row r="35" spans="33:36" x14ac:dyDescent="0.25">
      <c r="AG35" s="85"/>
      <c r="AH35" s="86"/>
      <c r="AI35" s="85"/>
      <c r="AJ35" s="85"/>
    </row>
    <row r="36" spans="33:36" x14ac:dyDescent="0.25">
      <c r="AG36" s="85"/>
      <c r="AH36" s="86"/>
      <c r="AI36" s="85"/>
      <c r="AJ36" s="85"/>
    </row>
    <row r="37" spans="33:36" x14ac:dyDescent="0.25">
      <c r="AG37" s="85"/>
      <c r="AH37" s="86"/>
      <c r="AI37" s="85"/>
      <c r="AJ37" s="85"/>
    </row>
    <row r="38" spans="33:36" x14ac:dyDescent="0.25">
      <c r="AG38" s="85"/>
      <c r="AH38" s="86"/>
      <c r="AI38" s="85"/>
      <c r="AJ38" s="85"/>
    </row>
    <row r="39" spans="33:36" x14ac:dyDescent="0.25">
      <c r="AG39" s="85"/>
      <c r="AH39" s="86"/>
      <c r="AI39" s="85"/>
      <c r="AJ39" s="85"/>
    </row>
    <row r="40" spans="33:36" x14ac:dyDescent="0.25">
      <c r="AG40" s="85"/>
      <c r="AH40" s="86"/>
      <c r="AI40" s="85"/>
      <c r="AJ40" s="85"/>
    </row>
    <row r="41" spans="33:36" x14ac:dyDescent="0.25">
      <c r="AG41" s="85"/>
      <c r="AH41" s="86"/>
      <c r="AI41" s="85"/>
      <c r="AJ41" s="85"/>
    </row>
    <row r="42" spans="33:36" x14ac:dyDescent="0.25">
      <c r="AG42" s="85"/>
      <c r="AH42" s="86"/>
      <c r="AI42" s="85"/>
      <c r="AJ42" s="85"/>
    </row>
    <row r="43" spans="33:36" x14ac:dyDescent="0.25">
      <c r="AG43" s="85"/>
      <c r="AH43" s="86"/>
      <c r="AI43" s="85"/>
      <c r="AJ43" s="85"/>
    </row>
    <row r="44" spans="33:36" x14ac:dyDescent="0.25">
      <c r="AG44" s="85"/>
      <c r="AH44" s="86"/>
      <c r="AI44" s="85"/>
      <c r="AJ44" s="85"/>
    </row>
    <row r="45" spans="33:36" x14ac:dyDescent="0.25">
      <c r="AG45" s="85"/>
      <c r="AH45" s="86"/>
      <c r="AI45" s="85"/>
      <c r="AJ45" s="85"/>
    </row>
    <row r="46" spans="33:36" x14ac:dyDescent="0.25">
      <c r="AG46" s="85"/>
      <c r="AH46" s="86"/>
      <c r="AI46" s="85"/>
      <c r="AJ46" s="85"/>
    </row>
    <row r="47" spans="33:36" x14ac:dyDescent="0.25">
      <c r="AG47" s="85"/>
      <c r="AH47" s="86"/>
      <c r="AI47" s="85"/>
      <c r="AJ47" s="85"/>
    </row>
    <row r="48" spans="33:36" x14ac:dyDescent="0.25">
      <c r="AG48" s="85"/>
      <c r="AH48" s="86"/>
      <c r="AI48" s="85"/>
      <c r="AJ48" s="85"/>
    </row>
    <row r="49" spans="33:36" x14ac:dyDescent="0.25">
      <c r="AG49" s="85"/>
      <c r="AH49" s="86"/>
      <c r="AI49" s="85"/>
      <c r="AJ49" s="85"/>
    </row>
    <row r="50" spans="33:36" x14ac:dyDescent="0.25">
      <c r="AG50" s="85"/>
      <c r="AH50" s="86"/>
      <c r="AI50" s="85"/>
      <c r="AJ50" s="85"/>
    </row>
    <row r="51" spans="33:36" x14ac:dyDescent="0.25">
      <c r="AG51" s="85"/>
      <c r="AH51" s="86"/>
      <c r="AI51" s="85"/>
      <c r="AJ51" s="85"/>
    </row>
    <row r="52" spans="33:36" x14ac:dyDescent="0.25">
      <c r="AG52" s="85"/>
      <c r="AH52" s="86"/>
      <c r="AI52" s="85"/>
      <c r="AJ52" s="85"/>
    </row>
    <row r="53" spans="33:36" x14ac:dyDescent="0.25">
      <c r="AG53" s="85"/>
      <c r="AH53" s="86"/>
      <c r="AI53" s="85"/>
      <c r="AJ53" s="85"/>
    </row>
    <row r="54" spans="33:36" x14ac:dyDescent="0.25">
      <c r="AG54" s="85"/>
      <c r="AH54" s="86"/>
      <c r="AI54" s="85"/>
      <c r="AJ54" s="85"/>
    </row>
    <row r="55" spans="33:36" x14ac:dyDescent="0.25">
      <c r="AG55" s="85"/>
      <c r="AH55" s="86"/>
      <c r="AI55" s="85"/>
      <c r="AJ55" s="85"/>
    </row>
    <row r="56" spans="33:36" x14ac:dyDescent="0.25">
      <c r="AG56" s="85"/>
      <c r="AH56" s="86"/>
      <c r="AI56" s="85"/>
      <c r="AJ56" s="85"/>
    </row>
    <row r="57" spans="33:36" x14ac:dyDescent="0.25">
      <c r="AG57" s="85"/>
      <c r="AH57" s="86"/>
      <c r="AI57" s="85"/>
      <c r="AJ57" s="85"/>
    </row>
    <row r="58" spans="33:36" x14ac:dyDescent="0.25">
      <c r="AG58" s="85"/>
      <c r="AH58" s="86"/>
      <c r="AI58" s="85"/>
      <c r="AJ58" s="85"/>
    </row>
    <row r="59" spans="33:36" x14ac:dyDescent="0.25">
      <c r="AG59" s="85"/>
      <c r="AH59" s="86"/>
      <c r="AI59" s="85"/>
      <c r="AJ59" s="85"/>
    </row>
    <row r="60" spans="33:36" x14ac:dyDescent="0.25">
      <c r="AG60" s="85"/>
      <c r="AH60" s="86"/>
      <c r="AI60" s="85"/>
      <c r="AJ60" s="85"/>
    </row>
    <row r="61" spans="33:36" x14ac:dyDescent="0.25">
      <c r="AG61" s="85"/>
      <c r="AH61" s="86"/>
      <c r="AI61" s="85"/>
      <c r="AJ61" s="85"/>
    </row>
    <row r="62" spans="33:36" x14ac:dyDescent="0.25">
      <c r="AG62" s="85"/>
      <c r="AH62" s="86"/>
      <c r="AI62" s="85"/>
      <c r="AJ62" s="85"/>
    </row>
    <row r="63" spans="33:36" x14ac:dyDescent="0.25">
      <c r="AG63" s="85"/>
      <c r="AH63" s="86"/>
      <c r="AI63" s="85"/>
      <c r="AJ63" s="85"/>
    </row>
    <row r="64" spans="33:36" x14ac:dyDescent="0.25">
      <c r="AG64" s="85"/>
      <c r="AH64" s="86"/>
      <c r="AI64" s="85"/>
      <c r="AJ64" s="85"/>
    </row>
    <row r="65" spans="33:36" x14ac:dyDescent="0.25">
      <c r="AG65" s="85"/>
      <c r="AH65" s="86"/>
      <c r="AI65" s="85"/>
      <c r="AJ65" s="85"/>
    </row>
    <row r="66" spans="33:36" x14ac:dyDescent="0.25">
      <c r="AG66" s="85"/>
      <c r="AH66" s="86"/>
      <c r="AI66" s="85"/>
      <c r="AJ66" s="85"/>
    </row>
    <row r="67" spans="33:36" x14ac:dyDescent="0.25">
      <c r="AG67" s="85"/>
      <c r="AH67" s="86"/>
      <c r="AI67" s="85"/>
      <c r="AJ67" s="85"/>
    </row>
    <row r="68" spans="33:36" x14ac:dyDescent="0.25">
      <c r="AG68" s="85"/>
      <c r="AH68" s="86"/>
      <c r="AI68" s="85"/>
      <c r="AJ68" s="85"/>
    </row>
    <row r="69" spans="33:36" x14ac:dyDescent="0.25">
      <c r="AG69" s="85"/>
      <c r="AH69" s="86"/>
      <c r="AI69" s="85"/>
      <c r="AJ69" s="85"/>
    </row>
    <row r="70" spans="33:36" x14ac:dyDescent="0.25">
      <c r="AG70" s="85"/>
      <c r="AH70" s="86"/>
      <c r="AI70" s="85"/>
      <c r="AJ70" s="85"/>
    </row>
    <row r="71" spans="33:36" x14ac:dyDescent="0.25">
      <c r="AG71" s="85"/>
      <c r="AH71" s="86"/>
      <c r="AI71" s="85"/>
      <c r="AJ71" s="85"/>
    </row>
    <row r="72" spans="33:36" x14ac:dyDescent="0.25">
      <c r="AG72" s="85"/>
      <c r="AH72" s="86"/>
      <c r="AI72" s="85"/>
      <c r="AJ72" s="85"/>
    </row>
    <row r="73" spans="33:36" x14ac:dyDescent="0.25">
      <c r="AG73" s="85"/>
      <c r="AH73" s="86"/>
      <c r="AI73" s="85"/>
      <c r="AJ73" s="85"/>
    </row>
    <row r="74" spans="33:36" x14ac:dyDescent="0.25">
      <c r="AG74" s="85"/>
      <c r="AH74" s="86"/>
      <c r="AI74" s="85"/>
      <c r="AJ74" s="85"/>
    </row>
    <row r="75" spans="33:36" x14ac:dyDescent="0.25">
      <c r="AG75" s="85"/>
      <c r="AH75" s="86"/>
      <c r="AI75" s="85"/>
      <c r="AJ75" s="85"/>
    </row>
    <row r="76" spans="33:36" x14ac:dyDescent="0.25">
      <c r="AG76" s="85"/>
      <c r="AH76" s="86"/>
      <c r="AI76" s="85"/>
      <c r="AJ76" s="85"/>
    </row>
    <row r="77" spans="33:36" x14ac:dyDescent="0.25">
      <c r="AG77" s="85"/>
      <c r="AH77" s="86"/>
      <c r="AI77" s="85"/>
      <c r="AJ77" s="85"/>
    </row>
    <row r="78" spans="33:36" x14ac:dyDescent="0.25">
      <c r="AG78" s="85"/>
      <c r="AH78" s="86"/>
      <c r="AI78" s="85"/>
      <c r="AJ78" s="85"/>
    </row>
    <row r="79" spans="33:36" x14ac:dyDescent="0.25">
      <c r="AG79" s="85"/>
      <c r="AH79" s="86"/>
      <c r="AI79" s="85"/>
      <c r="AJ79" s="85"/>
    </row>
    <row r="80" spans="33:36" x14ac:dyDescent="0.25">
      <c r="AG80" s="85"/>
      <c r="AH80" s="86"/>
      <c r="AI80" s="85"/>
      <c r="AJ80" s="85"/>
    </row>
    <row r="81" spans="33:36" x14ac:dyDescent="0.25">
      <c r="AG81" s="85"/>
      <c r="AH81" s="86"/>
      <c r="AI81" s="85"/>
      <c r="AJ81" s="85"/>
    </row>
    <row r="82" spans="33:36" x14ac:dyDescent="0.25">
      <c r="AG82" s="85"/>
      <c r="AH82" s="86"/>
      <c r="AI82" s="85"/>
      <c r="AJ82" s="85"/>
    </row>
    <row r="83" spans="33:36" x14ac:dyDescent="0.25">
      <c r="AG83" s="85"/>
      <c r="AH83" s="86"/>
      <c r="AI83" s="85"/>
      <c r="AJ83" s="85"/>
    </row>
    <row r="84" spans="33:36" x14ac:dyDescent="0.25">
      <c r="AG84" s="85"/>
      <c r="AH84" s="86"/>
      <c r="AI84" s="85"/>
      <c r="AJ84" s="85"/>
    </row>
    <row r="85" spans="33:36" x14ac:dyDescent="0.25">
      <c r="AG85" s="85"/>
      <c r="AH85" s="86"/>
      <c r="AI85" s="85"/>
      <c r="AJ85" s="85"/>
    </row>
    <row r="86" spans="33:36" x14ac:dyDescent="0.25">
      <c r="AG86" s="85"/>
      <c r="AH86" s="86"/>
      <c r="AI86" s="85"/>
      <c r="AJ86" s="85"/>
    </row>
    <row r="87" spans="33:36" x14ac:dyDescent="0.25">
      <c r="AG87" s="85"/>
      <c r="AH87" s="86"/>
      <c r="AI87" s="85"/>
      <c r="AJ87" s="85"/>
    </row>
    <row r="88" spans="33:36" x14ac:dyDescent="0.25">
      <c r="AG88" s="85"/>
      <c r="AH88" s="86"/>
      <c r="AI88" s="85"/>
      <c r="AJ88" s="85"/>
    </row>
    <row r="89" spans="33:36" x14ac:dyDescent="0.25">
      <c r="AG89" s="85"/>
      <c r="AH89" s="86"/>
      <c r="AI89" s="85"/>
      <c r="AJ89" s="85"/>
    </row>
    <row r="90" spans="33:36" x14ac:dyDescent="0.25">
      <c r="AG90" s="85"/>
      <c r="AH90" s="86"/>
      <c r="AI90" s="85"/>
      <c r="AJ90" s="85"/>
    </row>
    <row r="91" spans="33:36" x14ac:dyDescent="0.25">
      <c r="AG91" s="85"/>
      <c r="AH91" s="86"/>
      <c r="AI91" s="85"/>
      <c r="AJ91" s="85"/>
    </row>
    <row r="92" spans="33:36" x14ac:dyDescent="0.25">
      <c r="AG92" s="85"/>
      <c r="AH92" s="86"/>
      <c r="AI92" s="85"/>
      <c r="AJ92" s="85"/>
    </row>
    <row r="93" spans="33:36" x14ac:dyDescent="0.25">
      <c r="AG93" s="85"/>
      <c r="AH93" s="86"/>
      <c r="AI93" s="85"/>
      <c r="AJ93" s="85"/>
    </row>
    <row r="94" spans="33:36" x14ac:dyDescent="0.25">
      <c r="AG94" s="85"/>
      <c r="AH94" s="86"/>
      <c r="AI94" s="85"/>
      <c r="AJ94" s="85"/>
    </row>
    <row r="95" spans="33:36" x14ac:dyDescent="0.25">
      <c r="AG95" s="85"/>
      <c r="AH95" s="86"/>
      <c r="AI95" s="85"/>
      <c r="AJ95" s="85"/>
    </row>
    <row r="96" spans="33:36" x14ac:dyDescent="0.25">
      <c r="AG96" s="85"/>
      <c r="AH96" s="86"/>
      <c r="AI96" s="85"/>
      <c r="AJ96" s="85"/>
    </row>
    <row r="97" spans="33:36" x14ac:dyDescent="0.25">
      <c r="AG97" s="85"/>
      <c r="AH97" s="86"/>
      <c r="AI97" s="85"/>
      <c r="AJ97" s="85"/>
    </row>
    <row r="98" spans="33:36" x14ac:dyDescent="0.25">
      <c r="AG98" s="85"/>
      <c r="AH98" s="86"/>
      <c r="AI98" s="85"/>
      <c r="AJ98" s="85"/>
    </row>
    <row r="99" spans="33:36" x14ac:dyDescent="0.25">
      <c r="AG99" s="85"/>
      <c r="AH99" s="86"/>
      <c r="AI99" s="85"/>
      <c r="AJ99" s="85"/>
    </row>
    <row r="100" spans="33:36" x14ac:dyDescent="0.25">
      <c r="AG100" s="85"/>
      <c r="AH100" s="86"/>
      <c r="AI100" s="85"/>
      <c r="AJ100" s="85"/>
    </row>
    <row r="101" spans="33:36" x14ac:dyDescent="0.25">
      <c r="AG101" s="85"/>
      <c r="AH101" s="86"/>
      <c r="AI101" s="85"/>
      <c r="AJ101" s="85"/>
    </row>
    <row r="102" spans="33:36" x14ac:dyDescent="0.25">
      <c r="AG102" s="85"/>
      <c r="AH102" s="86"/>
      <c r="AI102" s="85"/>
      <c r="AJ102" s="85"/>
    </row>
    <row r="103" spans="33:36" x14ac:dyDescent="0.25">
      <c r="AG103" s="85"/>
      <c r="AH103" s="86"/>
      <c r="AI103" s="85"/>
      <c r="AJ103" s="85"/>
    </row>
    <row r="104" spans="33:36" x14ac:dyDescent="0.25">
      <c r="AG104" s="85"/>
      <c r="AH104" s="86"/>
      <c r="AI104" s="85"/>
      <c r="AJ104" s="85"/>
    </row>
    <row r="105" spans="33:36" x14ac:dyDescent="0.25">
      <c r="AG105" s="85"/>
      <c r="AH105" s="86"/>
      <c r="AI105" s="85"/>
      <c r="AJ105" s="85"/>
    </row>
    <row r="106" spans="33:36" x14ac:dyDescent="0.25">
      <c r="AG106" s="85"/>
      <c r="AH106" s="86"/>
      <c r="AI106" s="85"/>
      <c r="AJ106" s="85"/>
    </row>
    <row r="107" spans="33:36" x14ac:dyDescent="0.25">
      <c r="AG107" s="85"/>
      <c r="AH107" s="86"/>
      <c r="AI107" s="85"/>
      <c r="AJ107" s="85"/>
    </row>
    <row r="108" spans="33:36" x14ac:dyDescent="0.25">
      <c r="AG108" s="85"/>
      <c r="AH108" s="86"/>
      <c r="AI108" s="85"/>
      <c r="AJ108" s="85"/>
    </row>
    <row r="109" spans="33:36" x14ac:dyDescent="0.25">
      <c r="AG109" s="85"/>
      <c r="AH109" s="86"/>
      <c r="AI109" s="85"/>
      <c r="AJ109" s="85"/>
    </row>
    <row r="110" spans="33:36" x14ac:dyDescent="0.25">
      <c r="AG110" s="85"/>
      <c r="AH110" s="86"/>
      <c r="AI110" s="85"/>
      <c r="AJ110" s="85"/>
    </row>
    <row r="111" spans="33:36" x14ac:dyDescent="0.25">
      <c r="AG111" s="85"/>
      <c r="AH111" s="86"/>
      <c r="AI111" s="85"/>
      <c r="AJ111" s="85"/>
    </row>
    <row r="112" spans="33:36" x14ac:dyDescent="0.25">
      <c r="AG112" s="85"/>
      <c r="AH112" s="86"/>
      <c r="AI112" s="85"/>
      <c r="AJ112" s="85"/>
    </row>
    <row r="113" spans="33:36" x14ac:dyDescent="0.25">
      <c r="AG113" s="85"/>
      <c r="AH113" s="86"/>
      <c r="AI113" s="85"/>
      <c r="AJ113" s="85"/>
    </row>
    <row r="114" spans="33:36" x14ac:dyDescent="0.25">
      <c r="AG114" s="85"/>
      <c r="AH114" s="86"/>
      <c r="AI114" s="85"/>
      <c r="AJ114" s="85"/>
    </row>
    <row r="115" spans="33:36" x14ac:dyDescent="0.25">
      <c r="AG115" s="85"/>
      <c r="AH115" s="86"/>
      <c r="AI115" s="85"/>
      <c r="AJ115" s="85"/>
    </row>
    <row r="116" spans="33:36" x14ac:dyDescent="0.25">
      <c r="AG116" s="85"/>
      <c r="AH116" s="86"/>
      <c r="AI116" s="85"/>
      <c r="AJ116" s="85"/>
    </row>
    <row r="117" spans="33:36" x14ac:dyDescent="0.25">
      <c r="AG117" s="85"/>
      <c r="AH117" s="86"/>
      <c r="AI117" s="85"/>
      <c r="AJ117" s="85"/>
    </row>
    <row r="118" spans="33:36" x14ac:dyDescent="0.25">
      <c r="AG118" s="85"/>
      <c r="AH118" s="86"/>
      <c r="AI118" s="85"/>
      <c r="AJ118" s="85"/>
    </row>
    <row r="119" spans="33:36" x14ac:dyDescent="0.25">
      <c r="AG119" s="85"/>
      <c r="AH119" s="86"/>
      <c r="AI119" s="85"/>
      <c r="AJ119" s="85"/>
    </row>
    <row r="120" spans="33:36" x14ac:dyDescent="0.25">
      <c r="AG120" s="85"/>
      <c r="AH120" s="86"/>
      <c r="AI120" s="85"/>
      <c r="AJ120" s="85"/>
    </row>
    <row r="121" spans="33:36" x14ac:dyDescent="0.25">
      <c r="AG121" s="85"/>
      <c r="AH121" s="86"/>
      <c r="AI121" s="85"/>
      <c r="AJ121" s="85"/>
    </row>
    <row r="122" spans="33:36" x14ac:dyDescent="0.25">
      <c r="AG122" s="85"/>
      <c r="AH122" s="86"/>
      <c r="AI122" s="85"/>
      <c r="AJ122" s="85"/>
    </row>
    <row r="123" spans="33:36" x14ac:dyDescent="0.25">
      <c r="AG123" s="85"/>
      <c r="AH123" s="86"/>
      <c r="AI123" s="85"/>
      <c r="AJ123" s="85"/>
    </row>
    <row r="124" spans="33:36" x14ac:dyDescent="0.25">
      <c r="AG124" s="85"/>
      <c r="AH124" s="86"/>
      <c r="AI124" s="85"/>
      <c r="AJ124" s="85"/>
    </row>
    <row r="125" spans="33:36" x14ac:dyDescent="0.25">
      <c r="AG125" s="85"/>
      <c r="AH125" s="86"/>
      <c r="AI125" s="85"/>
      <c r="AJ125" s="85"/>
    </row>
    <row r="126" spans="33:36" x14ac:dyDescent="0.25">
      <c r="AG126" s="85"/>
      <c r="AH126" s="86"/>
      <c r="AI126" s="85"/>
      <c r="AJ126" s="85"/>
    </row>
    <row r="127" spans="33:36" x14ac:dyDescent="0.25">
      <c r="AG127" s="85"/>
      <c r="AH127" s="86"/>
      <c r="AI127" s="85"/>
      <c r="AJ127" s="85"/>
    </row>
    <row r="128" spans="33:36" x14ac:dyDescent="0.25">
      <c r="AG128" s="85"/>
      <c r="AH128" s="86"/>
      <c r="AI128" s="85"/>
      <c r="AJ128" s="85"/>
    </row>
    <row r="129" spans="33:36" x14ac:dyDescent="0.25">
      <c r="AG129" s="85"/>
      <c r="AH129" s="86"/>
      <c r="AI129" s="85"/>
      <c r="AJ129" s="85"/>
    </row>
    <row r="130" spans="33:36" x14ac:dyDescent="0.25">
      <c r="AG130" s="85"/>
      <c r="AH130" s="86"/>
      <c r="AI130" s="85"/>
      <c r="AJ130" s="85"/>
    </row>
    <row r="131" spans="33:36" x14ac:dyDescent="0.25">
      <c r="AG131" s="85"/>
      <c r="AH131" s="86"/>
      <c r="AI131" s="85"/>
      <c r="AJ131" s="85"/>
    </row>
    <row r="132" spans="33:36" x14ac:dyDescent="0.25">
      <c r="AG132" s="85"/>
      <c r="AH132" s="86"/>
      <c r="AI132" s="85"/>
      <c r="AJ132" s="85"/>
    </row>
    <row r="133" spans="33:36" x14ac:dyDescent="0.25">
      <c r="AG133" s="85"/>
      <c r="AH133" s="86"/>
      <c r="AI133" s="85"/>
      <c r="AJ133" s="85"/>
    </row>
    <row r="134" spans="33:36" x14ac:dyDescent="0.25">
      <c r="AG134" s="85"/>
      <c r="AH134" s="86"/>
      <c r="AI134" s="85"/>
      <c r="AJ134" s="85"/>
    </row>
    <row r="135" spans="33:36" x14ac:dyDescent="0.25">
      <c r="AG135" s="85"/>
      <c r="AH135" s="86"/>
      <c r="AI135" s="85"/>
      <c r="AJ135" s="85"/>
    </row>
    <row r="136" spans="33:36" x14ac:dyDescent="0.25">
      <c r="AG136" s="85"/>
      <c r="AH136" s="86"/>
      <c r="AI136" s="85"/>
      <c r="AJ136" s="85"/>
    </row>
    <row r="137" spans="33:36" x14ac:dyDescent="0.25">
      <c r="AG137" s="85"/>
      <c r="AH137" s="86"/>
      <c r="AI137" s="85"/>
      <c r="AJ137" s="85"/>
    </row>
    <row r="138" spans="33:36" x14ac:dyDescent="0.25">
      <c r="AG138" s="85"/>
      <c r="AH138" s="86"/>
      <c r="AI138" s="85"/>
      <c r="AJ138" s="85"/>
    </row>
    <row r="139" spans="33:36" x14ac:dyDescent="0.25">
      <c r="AG139" s="85"/>
      <c r="AH139" s="86"/>
      <c r="AI139" s="85"/>
      <c r="AJ139" s="85"/>
    </row>
    <row r="140" spans="33:36" x14ac:dyDescent="0.25">
      <c r="AG140" s="85"/>
      <c r="AH140" s="86"/>
      <c r="AI140" s="85"/>
      <c r="AJ140" s="85"/>
    </row>
    <row r="141" spans="33:36" x14ac:dyDescent="0.25">
      <c r="AG141" s="85"/>
      <c r="AH141" s="86"/>
      <c r="AI141" s="85"/>
      <c r="AJ141" s="85"/>
    </row>
    <row r="142" spans="33:36" x14ac:dyDescent="0.25">
      <c r="AG142" s="85"/>
      <c r="AH142" s="86"/>
      <c r="AI142" s="85"/>
      <c r="AJ142" s="85"/>
    </row>
    <row r="143" spans="33:36" x14ac:dyDescent="0.25">
      <c r="AG143" s="85"/>
      <c r="AH143" s="86"/>
      <c r="AI143" s="85"/>
      <c r="AJ143" s="85"/>
    </row>
    <row r="144" spans="33:36" x14ac:dyDescent="0.25">
      <c r="AG144" s="85"/>
      <c r="AH144" s="86"/>
      <c r="AI144" s="85"/>
      <c r="AJ144" s="85"/>
    </row>
    <row r="145" spans="33:36" x14ac:dyDescent="0.25">
      <c r="AG145" s="85"/>
      <c r="AH145" s="86"/>
      <c r="AI145" s="85"/>
      <c r="AJ145" s="85"/>
    </row>
    <row r="146" spans="33:36" x14ac:dyDescent="0.25">
      <c r="AG146" s="85"/>
      <c r="AH146" s="86"/>
      <c r="AI146" s="85"/>
      <c r="AJ146" s="85"/>
    </row>
    <row r="147" spans="33:36" x14ac:dyDescent="0.25">
      <c r="AG147" s="85"/>
      <c r="AH147" s="86"/>
      <c r="AI147" s="85"/>
      <c r="AJ147" s="85"/>
    </row>
    <row r="148" spans="33:36" x14ac:dyDescent="0.25">
      <c r="AG148" s="85"/>
      <c r="AH148" s="86"/>
      <c r="AI148" s="85"/>
      <c r="AJ148" s="85"/>
    </row>
    <row r="149" spans="33:36" x14ac:dyDescent="0.25">
      <c r="AG149" s="85"/>
      <c r="AH149" s="86"/>
      <c r="AI149" s="85"/>
      <c r="AJ149" s="85"/>
    </row>
    <row r="150" spans="33:36" x14ac:dyDescent="0.25">
      <c r="AG150" s="85"/>
      <c r="AH150" s="86"/>
      <c r="AI150" s="85"/>
      <c r="AJ150" s="85"/>
    </row>
    <row r="151" spans="33:36" x14ac:dyDescent="0.25">
      <c r="AG151" s="85"/>
      <c r="AH151" s="86"/>
      <c r="AI151" s="85"/>
      <c r="AJ151" s="85"/>
    </row>
    <row r="152" spans="33:36" x14ac:dyDescent="0.25">
      <c r="AG152" s="85"/>
      <c r="AH152" s="86"/>
      <c r="AI152" s="85"/>
      <c r="AJ152" s="85"/>
    </row>
    <row r="153" spans="33:36" x14ac:dyDescent="0.25">
      <c r="AG153" s="85"/>
      <c r="AH153" s="86"/>
      <c r="AI153" s="85"/>
      <c r="AJ153" s="85"/>
    </row>
    <row r="154" spans="33:36" x14ac:dyDescent="0.25">
      <c r="AG154" s="85"/>
      <c r="AH154" s="86"/>
      <c r="AI154" s="85"/>
      <c r="AJ154" s="85"/>
    </row>
    <row r="155" spans="33:36" x14ac:dyDescent="0.25">
      <c r="AG155" s="85"/>
      <c r="AH155" s="86"/>
      <c r="AI155" s="85"/>
      <c r="AJ155" s="85"/>
    </row>
    <row r="156" spans="33:36" x14ac:dyDescent="0.25">
      <c r="AG156" s="85"/>
      <c r="AH156" s="86"/>
      <c r="AI156" s="85"/>
      <c r="AJ156" s="85"/>
    </row>
    <row r="157" spans="33:36" x14ac:dyDescent="0.25">
      <c r="AG157" s="85"/>
      <c r="AH157" s="86"/>
      <c r="AI157" s="85"/>
      <c r="AJ157" s="85"/>
    </row>
    <row r="158" spans="33:36" x14ac:dyDescent="0.25">
      <c r="AG158" s="85"/>
      <c r="AH158" s="86"/>
      <c r="AI158" s="85"/>
      <c r="AJ158" s="85"/>
    </row>
    <row r="159" spans="33:36" x14ac:dyDescent="0.25">
      <c r="AG159" s="85"/>
      <c r="AH159" s="86"/>
      <c r="AI159" s="85"/>
      <c r="AJ159" s="85"/>
    </row>
    <row r="160" spans="33:36" x14ac:dyDescent="0.25">
      <c r="AG160" s="85"/>
      <c r="AH160" s="86"/>
      <c r="AI160" s="85"/>
      <c r="AJ160" s="85"/>
    </row>
    <row r="161" spans="33:36" x14ac:dyDescent="0.25">
      <c r="AG161" s="85"/>
      <c r="AH161" s="86"/>
      <c r="AI161" s="85"/>
      <c r="AJ161" s="85"/>
    </row>
    <row r="162" spans="33:36" x14ac:dyDescent="0.25">
      <c r="AG162" s="85"/>
      <c r="AH162" s="86"/>
      <c r="AI162" s="85"/>
      <c r="AJ162" s="85"/>
    </row>
    <row r="163" spans="33:36" x14ac:dyDescent="0.25">
      <c r="AG163" s="85"/>
      <c r="AH163" s="86"/>
      <c r="AI163" s="85"/>
      <c r="AJ163" s="85"/>
    </row>
    <row r="164" spans="33:36" x14ac:dyDescent="0.25">
      <c r="AG164" s="85"/>
      <c r="AH164" s="86"/>
      <c r="AI164" s="85"/>
      <c r="AJ164" s="85"/>
    </row>
    <row r="165" spans="33:36" x14ac:dyDescent="0.25">
      <c r="AG165" s="85"/>
      <c r="AH165" s="86"/>
      <c r="AI165" s="85"/>
      <c r="AJ165" s="85"/>
    </row>
    <row r="166" spans="33:36" x14ac:dyDescent="0.25">
      <c r="AG166" s="85"/>
      <c r="AH166" s="86"/>
      <c r="AI166" s="85"/>
      <c r="AJ166" s="85"/>
    </row>
    <row r="167" spans="33:36" x14ac:dyDescent="0.25">
      <c r="AG167" s="85"/>
      <c r="AH167" s="86"/>
      <c r="AI167" s="85"/>
      <c r="AJ167" s="85"/>
    </row>
    <row r="168" spans="33:36" x14ac:dyDescent="0.25">
      <c r="AG168" s="85"/>
      <c r="AH168" s="86"/>
      <c r="AI168" s="85"/>
      <c r="AJ168" s="85"/>
    </row>
    <row r="169" spans="33:36" x14ac:dyDescent="0.25">
      <c r="AG169" s="85"/>
      <c r="AH169" s="86"/>
      <c r="AI169" s="85"/>
      <c r="AJ169" s="85"/>
    </row>
    <row r="170" spans="33:36" x14ac:dyDescent="0.25">
      <c r="AG170" s="85"/>
      <c r="AH170" s="86"/>
      <c r="AI170" s="85"/>
      <c r="AJ170" s="85"/>
    </row>
    <row r="171" spans="33:36" x14ac:dyDescent="0.25">
      <c r="AG171" s="85"/>
      <c r="AH171" s="86"/>
      <c r="AI171" s="85"/>
      <c r="AJ171" s="85"/>
    </row>
    <row r="172" spans="33:36" x14ac:dyDescent="0.25">
      <c r="AG172" s="85"/>
      <c r="AH172" s="86"/>
      <c r="AI172" s="85"/>
      <c r="AJ172" s="85"/>
    </row>
    <row r="173" spans="33:36" x14ac:dyDescent="0.25">
      <c r="AG173" s="85"/>
      <c r="AH173" s="86"/>
      <c r="AI173" s="85"/>
      <c r="AJ173" s="85"/>
    </row>
    <row r="174" spans="33:36" x14ac:dyDescent="0.25">
      <c r="AG174" s="85"/>
      <c r="AH174" s="86"/>
      <c r="AI174" s="85"/>
      <c r="AJ174" s="85"/>
    </row>
    <row r="175" spans="33:36" x14ac:dyDescent="0.25">
      <c r="AG175" s="85"/>
      <c r="AH175" s="86"/>
      <c r="AI175" s="85"/>
      <c r="AJ175" s="85"/>
    </row>
    <row r="176" spans="33:36" x14ac:dyDescent="0.25">
      <c r="AG176" s="85"/>
      <c r="AH176" s="86"/>
      <c r="AI176" s="85"/>
      <c r="AJ176" s="85"/>
    </row>
    <row r="177" spans="33:36" x14ac:dyDescent="0.25">
      <c r="AG177" s="85"/>
      <c r="AH177" s="86"/>
      <c r="AI177" s="85"/>
      <c r="AJ177" s="85"/>
    </row>
    <row r="178" spans="33:36" x14ac:dyDescent="0.25">
      <c r="AG178" s="85"/>
      <c r="AH178" s="86"/>
      <c r="AI178" s="85"/>
      <c r="AJ178" s="85"/>
    </row>
    <row r="179" spans="33:36" x14ac:dyDescent="0.25">
      <c r="AG179" s="85"/>
      <c r="AH179" s="86"/>
      <c r="AI179" s="85"/>
      <c r="AJ179" s="85"/>
    </row>
    <row r="180" spans="33:36" x14ac:dyDescent="0.25">
      <c r="AG180" s="85"/>
      <c r="AH180" s="86"/>
      <c r="AI180" s="85"/>
      <c r="AJ180" s="85"/>
    </row>
    <row r="181" spans="33:36" x14ac:dyDescent="0.25">
      <c r="AG181" s="85"/>
      <c r="AH181" s="86"/>
      <c r="AI181" s="85"/>
      <c r="AJ181" s="85"/>
    </row>
    <row r="182" spans="33:36" x14ac:dyDescent="0.25">
      <c r="AG182" s="85"/>
      <c r="AH182" s="86"/>
      <c r="AI182" s="85"/>
      <c r="AJ182" s="85"/>
    </row>
    <row r="183" spans="33:36" x14ac:dyDescent="0.25">
      <c r="AG183" s="85"/>
      <c r="AH183" s="86"/>
      <c r="AI183" s="85"/>
      <c r="AJ183" s="85"/>
    </row>
    <row r="184" spans="33:36" x14ac:dyDescent="0.25">
      <c r="AG184" s="85"/>
      <c r="AH184" s="86"/>
      <c r="AI184" s="85"/>
      <c r="AJ184" s="85"/>
    </row>
    <row r="185" spans="33:36" x14ac:dyDescent="0.25">
      <c r="AG185" s="85"/>
      <c r="AH185" s="86"/>
      <c r="AI185" s="85"/>
      <c r="AJ185" s="85"/>
    </row>
    <row r="186" spans="33:36" x14ac:dyDescent="0.25">
      <c r="AG186" s="85"/>
      <c r="AH186" s="86"/>
      <c r="AI186" s="85"/>
      <c r="AJ186" s="85"/>
    </row>
    <row r="187" spans="33:36" x14ac:dyDescent="0.25">
      <c r="AG187" s="85"/>
      <c r="AH187" s="86"/>
      <c r="AI187" s="85"/>
      <c r="AJ187" s="85"/>
    </row>
    <row r="188" spans="33:36" x14ac:dyDescent="0.25">
      <c r="AG188" s="85"/>
      <c r="AH188" s="86"/>
      <c r="AI188" s="85"/>
      <c r="AJ188" s="85"/>
    </row>
    <row r="189" spans="33:36" x14ac:dyDescent="0.25">
      <c r="AG189" s="85"/>
      <c r="AH189" s="86"/>
      <c r="AI189" s="85"/>
      <c r="AJ189" s="85"/>
    </row>
    <row r="190" spans="33:36" x14ac:dyDescent="0.25">
      <c r="AG190" s="85"/>
      <c r="AH190" s="86"/>
      <c r="AI190" s="85"/>
      <c r="AJ190" s="85"/>
    </row>
    <row r="191" spans="33:36" x14ac:dyDescent="0.25">
      <c r="AG191" s="85"/>
      <c r="AH191" s="86"/>
      <c r="AI191" s="85"/>
      <c r="AJ191" s="85"/>
    </row>
    <row r="192" spans="33:36" x14ac:dyDescent="0.25">
      <c r="AG192" s="85"/>
      <c r="AH192" s="86"/>
      <c r="AI192" s="85"/>
      <c r="AJ192" s="85"/>
    </row>
    <row r="193" spans="33:36" x14ac:dyDescent="0.25">
      <c r="AG193" s="85"/>
      <c r="AH193" s="86"/>
      <c r="AI193" s="85"/>
      <c r="AJ193" s="85"/>
    </row>
    <row r="194" spans="33:36" x14ac:dyDescent="0.25">
      <c r="AG194" s="85"/>
      <c r="AH194" s="86"/>
      <c r="AI194" s="85"/>
      <c r="AJ194" s="85"/>
    </row>
    <row r="195" spans="33:36" x14ac:dyDescent="0.25">
      <c r="AG195" s="85"/>
      <c r="AH195" s="86"/>
      <c r="AI195" s="85"/>
      <c r="AJ195" s="85"/>
    </row>
    <row r="196" spans="33:36" x14ac:dyDescent="0.25">
      <c r="AG196" s="85"/>
      <c r="AH196" s="86"/>
      <c r="AI196" s="85"/>
      <c r="AJ196" s="85"/>
    </row>
    <row r="197" spans="33:36" x14ac:dyDescent="0.25">
      <c r="AG197" s="85"/>
      <c r="AH197" s="86"/>
      <c r="AI197" s="85"/>
      <c r="AJ197" s="85"/>
    </row>
    <row r="198" spans="33:36" x14ac:dyDescent="0.25">
      <c r="AG198" s="85"/>
      <c r="AH198" s="86"/>
      <c r="AI198" s="85"/>
      <c r="AJ198" s="85"/>
    </row>
    <row r="199" spans="33:36" x14ac:dyDescent="0.25">
      <c r="AG199" s="85"/>
      <c r="AH199" s="86"/>
      <c r="AI199" s="85"/>
      <c r="AJ199" s="85"/>
    </row>
    <row r="200" spans="33:36" x14ac:dyDescent="0.25">
      <c r="AG200" s="85"/>
      <c r="AH200" s="86"/>
      <c r="AI200" s="85"/>
      <c r="AJ200" s="85"/>
    </row>
    <row r="201" spans="33:36" x14ac:dyDescent="0.25">
      <c r="AG201" s="85"/>
      <c r="AH201" s="86"/>
      <c r="AI201" s="85"/>
      <c r="AJ201" s="85"/>
    </row>
    <row r="202" spans="33:36" x14ac:dyDescent="0.25">
      <c r="AG202" s="85"/>
      <c r="AH202" s="86"/>
      <c r="AI202" s="85"/>
      <c r="AJ202" s="85"/>
    </row>
    <row r="203" spans="33:36" x14ac:dyDescent="0.25">
      <c r="AG203" s="85"/>
      <c r="AH203" s="86"/>
      <c r="AI203" s="85"/>
      <c r="AJ203" s="85"/>
    </row>
    <row r="204" spans="33:36" x14ac:dyDescent="0.25">
      <c r="AG204" s="85"/>
      <c r="AH204" s="86"/>
      <c r="AI204" s="85"/>
      <c r="AJ204" s="85"/>
    </row>
    <row r="205" spans="33:36" x14ac:dyDescent="0.25">
      <c r="AG205" s="85"/>
      <c r="AH205" s="86"/>
      <c r="AI205" s="85"/>
      <c r="AJ205" s="85"/>
    </row>
    <row r="206" spans="33:36" x14ac:dyDescent="0.25">
      <c r="AG206" s="85"/>
      <c r="AH206" s="86"/>
      <c r="AI206" s="85"/>
      <c r="AJ206" s="85"/>
    </row>
    <row r="207" spans="33:36" x14ac:dyDescent="0.25">
      <c r="AG207" s="85"/>
      <c r="AH207" s="86"/>
      <c r="AI207" s="85"/>
      <c r="AJ207" s="85"/>
    </row>
    <row r="208" spans="33:36" x14ac:dyDescent="0.25">
      <c r="AG208" s="85"/>
      <c r="AH208" s="86"/>
      <c r="AI208" s="85"/>
      <c r="AJ208" s="85"/>
    </row>
    <row r="209" spans="33:36" x14ac:dyDescent="0.25">
      <c r="AG209" s="85"/>
      <c r="AH209" s="86"/>
      <c r="AI209" s="85"/>
      <c r="AJ209" s="85"/>
    </row>
    <row r="210" spans="33:36" x14ac:dyDescent="0.25">
      <c r="AG210" s="85"/>
      <c r="AH210" s="86"/>
      <c r="AI210" s="85"/>
      <c r="AJ210" s="85"/>
    </row>
    <row r="211" spans="33:36" x14ac:dyDescent="0.25">
      <c r="AG211" s="85"/>
      <c r="AH211" s="86"/>
      <c r="AI211" s="85"/>
      <c r="AJ211" s="85"/>
    </row>
    <row r="212" spans="33:36" x14ac:dyDescent="0.25">
      <c r="AG212" s="85"/>
      <c r="AH212" s="86"/>
      <c r="AI212" s="85"/>
      <c r="AJ212" s="85"/>
    </row>
    <row r="213" spans="33:36" x14ac:dyDescent="0.25">
      <c r="AG213" s="85"/>
      <c r="AH213" s="86"/>
      <c r="AI213" s="85"/>
      <c r="AJ213" s="85"/>
    </row>
    <row r="214" spans="33:36" x14ac:dyDescent="0.25">
      <c r="AG214" s="85"/>
      <c r="AH214" s="86"/>
      <c r="AI214" s="85"/>
      <c r="AJ214" s="85"/>
    </row>
    <row r="215" spans="33:36" x14ac:dyDescent="0.25">
      <c r="AG215" s="85"/>
      <c r="AH215" s="86"/>
      <c r="AI215" s="85"/>
      <c r="AJ215" s="85"/>
    </row>
    <row r="216" spans="33:36" x14ac:dyDescent="0.25">
      <c r="AG216" s="85"/>
      <c r="AH216" s="86"/>
      <c r="AI216" s="85"/>
      <c r="AJ216" s="85"/>
    </row>
    <row r="217" spans="33:36" x14ac:dyDescent="0.25">
      <c r="AG217" s="85"/>
      <c r="AH217" s="86"/>
      <c r="AI217" s="85"/>
      <c r="AJ217" s="85"/>
    </row>
    <row r="218" spans="33:36" x14ac:dyDescent="0.25">
      <c r="AG218" s="85"/>
      <c r="AH218" s="86"/>
      <c r="AI218" s="85"/>
      <c r="AJ218" s="85"/>
    </row>
    <row r="219" spans="33:36" x14ac:dyDescent="0.25">
      <c r="AG219" s="85"/>
      <c r="AH219" s="86"/>
      <c r="AI219" s="85"/>
      <c r="AJ219" s="85"/>
    </row>
    <row r="220" spans="33:36" x14ac:dyDescent="0.25">
      <c r="AG220" s="85"/>
      <c r="AH220" s="86"/>
      <c r="AI220" s="85"/>
      <c r="AJ220" s="85"/>
    </row>
    <row r="221" spans="33:36" x14ac:dyDescent="0.25">
      <c r="AG221" s="85"/>
      <c r="AH221" s="86"/>
      <c r="AI221" s="85"/>
      <c r="AJ221" s="85"/>
    </row>
    <row r="222" spans="33:36" x14ac:dyDescent="0.25">
      <c r="AG222" s="85"/>
      <c r="AH222" s="86"/>
      <c r="AI222" s="85"/>
      <c r="AJ222" s="85"/>
    </row>
    <row r="223" spans="33:36" x14ac:dyDescent="0.25">
      <c r="AG223" s="85"/>
      <c r="AH223" s="86"/>
      <c r="AI223" s="85"/>
      <c r="AJ223" s="85"/>
    </row>
    <row r="224" spans="33:36" x14ac:dyDescent="0.25">
      <c r="AG224" s="85"/>
      <c r="AH224" s="86"/>
      <c r="AI224" s="85"/>
      <c r="AJ224" s="85"/>
    </row>
    <row r="225" spans="33:36" x14ac:dyDescent="0.25">
      <c r="AG225" s="85"/>
      <c r="AH225" s="86"/>
      <c r="AI225" s="85"/>
      <c r="AJ225" s="85"/>
    </row>
    <row r="226" spans="33:36" x14ac:dyDescent="0.25">
      <c r="AG226" s="85"/>
      <c r="AH226" s="86"/>
      <c r="AI226" s="85"/>
      <c r="AJ226" s="85"/>
    </row>
    <row r="227" spans="33:36" x14ac:dyDescent="0.25">
      <c r="AG227" s="85"/>
      <c r="AH227" s="86"/>
      <c r="AI227" s="85"/>
      <c r="AJ227" s="85"/>
    </row>
    <row r="228" spans="33:36" x14ac:dyDescent="0.25">
      <c r="AG228" s="85"/>
      <c r="AH228" s="86"/>
      <c r="AI228" s="85"/>
      <c r="AJ228" s="85"/>
    </row>
    <row r="229" spans="33:36" x14ac:dyDescent="0.25">
      <c r="AG229" s="85"/>
      <c r="AH229" s="86"/>
      <c r="AI229" s="85"/>
      <c r="AJ229" s="85"/>
    </row>
    <row r="230" spans="33:36" x14ac:dyDescent="0.25">
      <c r="AG230" s="85"/>
      <c r="AH230" s="86"/>
      <c r="AI230" s="85"/>
      <c r="AJ230" s="85"/>
    </row>
    <row r="231" spans="33:36" x14ac:dyDescent="0.25">
      <c r="AG231" s="85"/>
      <c r="AH231" s="86"/>
      <c r="AI231" s="85"/>
      <c r="AJ231" s="85"/>
    </row>
    <row r="232" spans="33:36" x14ac:dyDescent="0.25">
      <c r="AG232" s="85"/>
      <c r="AH232" s="86"/>
      <c r="AI232" s="85"/>
      <c r="AJ232" s="85"/>
    </row>
    <row r="233" spans="33:36" x14ac:dyDescent="0.25">
      <c r="AG233" s="85"/>
      <c r="AH233" s="86"/>
      <c r="AI233" s="85"/>
      <c r="AJ233" s="85"/>
    </row>
    <row r="234" spans="33:36" x14ac:dyDescent="0.25">
      <c r="AG234" s="85"/>
      <c r="AH234" s="86"/>
      <c r="AI234" s="85"/>
      <c r="AJ234" s="85"/>
    </row>
    <row r="235" spans="33:36" x14ac:dyDescent="0.25">
      <c r="AG235" s="85"/>
      <c r="AH235" s="86"/>
      <c r="AI235" s="85"/>
      <c r="AJ235" s="85"/>
    </row>
    <row r="236" spans="33:36" x14ac:dyDescent="0.25">
      <c r="AG236" s="85"/>
      <c r="AH236" s="86"/>
      <c r="AI236" s="85"/>
      <c r="AJ236" s="85"/>
    </row>
    <row r="237" spans="33:36" x14ac:dyDescent="0.25">
      <c r="AG237" s="85"/>
      <c r="AH237" s="86"/>
      <c r="AI237" s="85"/>
      <c r="AJ237" s="85"/>
    </row>
    <row r="238" spans="33:36" x14ac:dyDescent="0.25">
      <c r="AG238" s="85"/>
      <c r="AH238" s="86"/>
      <c r="AI238" s="85"/>
      <c r="AJ238" s="85"/>
    </row>
    <row r="239" spans="33:36" x14ac:dyDescent="0.25">
      <c r="AG239" s="85"/>
      <c r="AH239" s="86"/>
      <c r="AI239" s="85"/>
      <c r="AJ239" s="85"/>
    </row>
    <row r="240" spans="33:36" x14ac:dyDescent="0.25">
      <c r="AG240" s="85"/>
      <c r="AH240" s="86"/>
      <c r="AI240" s="85"/>
      <c r="AJ240" s="85"/>
    </row>
    <row r="241" spans="33:36" x14ac:dyDescent="0.25">
      <c r="AG241" s="85"/>
      <c r="AH241" s="86"/>
      <c r="AI241" s="85"/>
      <c r="AJ241" s="85"/>
    </row>
    <row r="242" spans="33:36" x14ac:dyDescent="0.25">
      <c r="AG242" s="85"/>
      <c r="AH242" s="86"/>
      <c r="AI242" s="85"/>
      <c r="AJ242" s="85"/>
    </row>
    <row r="243" spans="33:36" x14ac:dyDescent="0.25">
      <c r="AG243" s="85"/>
      <c r="AH243" s="86"/>
      <c r="AI243" s="85"/>
      <c r="AJ243" s="85"/>
    </row>
    <row r="244" spans="33:36" x14ac:dyDescent="0.25">
      <c r="AG244" s="85"/>
      <c r="AH244" s="86"/>
      <c r="AI244" s="85"/>
      <c r="AJ244" s="85"/>
    </row>
    <row r="245" spans="33:36" x14ac:dyDescent="0.25">
      <c r="AG245" s="85"/>
      <c r="AH245" s="86"/>
      <c r="AI245" s="85"/>
      <c r="AJ245" s="85"/>
    </row>
    <row r="246" spans="33:36" x14ac:dyDescent="0.25">
      <c r="AG246" s="85"/>
      <c r="AH246" s="86"/>
      <c r="AI246" s="85"/>
      <c r="AJ246" s="85"/>
    </row>
    <row r="247" spans="33:36" x14ac:dyDescent="0.25">
      <c r="AG247" s="85"/>
      <c r="AH247" s="86"/>
      <c r="AI247" s="85"/>
      <c r="AJ247" s="85"/>
    </row>
    <row r="248" spans="33:36" x14ac:dyDescent="0.25">
      <c r="AG248" s="85"/>
      <c r="AH248" s="86"/>
      <c r="AI248" s="85"/>
      <c r="AJ248" s="85"/>
    </row>
    <row r="249" spans="33:36" x14ac:dyDescent="0.25">
      <c r="AG249" s="85"/>
      <c r="AH249" s="86"/>
      <c r="AI249" s="85"/>
      <c r="AJ249" s="85"/>
    </row>
    <row r="250" spans="33:36" x14ac:dyDescent="0.25">
      <c r="AG250" s="85"/>
      <c r="AH250" s="86"/>
      <c r="AI250" s="85"/>
      <c r="AJ250" s="85"/>
    </row>
    <row r="251" spans="33:36" x14ac:dyDescent="0.25">
      <c r="AG251" s="85"/>
      <c r="AH251" s="86"/>
      <c r="AI251" s="85"/>
      <c r="AJ251" s="85"/>
    </row>
    <row r="252" spans="33:36" x14ac:dyDescent="0.25">
      <c r="AG252" s="85"/>
      <c r="AH252" s="86"/>
      <c r="AI252" s="85"/>
      <c r="AJ252" s="85"/>
    </row>
    <row r="253" spans="33:36" x14ac:dyDescent="0.25">
      <c r="AG253" s="85"/>
      <c r="AH253" s="86"/>
      <c r="AI253" s="85"/>
      <c r="AJ253" s="85"/>
    </row>
    <row r="254" spans="33:36" x14ac:dyDescent="0.25">
      <c r="AG254" s="85"/>
      <c r="AH254" s="86"/>
      <c r="AI254" s="85"/>
      <c r="AJ254" s="85"/>
    </row>
    <row r="255" spans="33:36" x14ac:dyDescent="0.25">
      <c r="AG255" s="85"/>
      <c r="AH255" s="86"/>
      <c r="AI255" s="85"/>
      <c r="AJ255" s="85"/>
    </row>
    <row r="256" spans="33:36" x14ac:dyDescent="0.25">
      <c r="AG256" s="85"/>
      <c r="AH256" s="86"/>
      <c r="AI256" s="85"/>
      <c r="AJ256" s="85"/>
    </row>
    <row r="257" spans="33:36" x14ac:dyDescent="0.25">
      <c r="AG257" s="85"/>
      <c r="AH257" s="86"/>
      <c r="AI257" s="85"/>
      <c r="AJ257" s="85"/>
    </row>
    <row r="258" spans="33:36" x14ac:dyDescent="0.25">
      <c r="AG258" s="85"/>
      <c r="AH258" s="86"/>
      <c r="AI258" s="85"/>
      <c r="AJ258" s="85"/>
    </row>
    <row r="259" spans="33:36" x14ac:dyDescent="0.25">
      <c r="AG259" s="85"/>
      <c r="AH259" s="86"/>
      <c r="AI259" s="85"/>
      <c r="AJ259" s="85"/>
    </row>
    <row r="260" spans="33:36" x14ac:dyDescent="0.25">
      <c r="AG260" s="85"/>
      <c r="AH260" s="86"/>
      <c r="AI260" s="85"/>
      <c r="AJ260" s="85"/>
    </row>
    <row r="261" spans="33:36" x14ac:dyDescent="0.25">
      <c r="AG261" s="85"/>
      <c r="AH261" s="86"/>
      <c r="AI261" s="85"/>
      <c r="AJ261" s="85"/>
    </row>
    <row r="262" spans="33:36" x14ac:dyDescent="0.25">
      <c r="AG262" s="85"/>
      <c r="AH262" s="86"/>
      <c r="AI262" s="85"/>
      <c r="AJ262" s="85"/>
    </row>
    <row r="263" spans="33:36" x14ac:dyDescent="0.25">
      <c r="AG263" s="85"/>
      <c r="AH263" s="86"/>
      <c r="AI263" s="85"/>
      <c r="AJ263" s="85"/>
    </row>
    <row r="264" spans="33:36" x14ac:dyDescent="0.25">
      <c r="AG264" s="85"/>
      <c r="AH264" s="86"/>
      <c r="AI264" s="85"/>
      <c r="AJ264" s="85"/>
    </row>
    <row r="265" spans="33:36" x14ac:dyDescent="0.25">
      <c r="AG265" s="85"/>
      <c r="AH265" s="86"/>
      <c r="AI265" s="85"/>
      <c r="AJ265" s="85"/>
    </row>
    <row r="266" spans="33:36" x14ac:dyDescent="0.25">
      <c r="AG266" s="85"/>
      <c r="AH266" s="86"/>
      <c r="AI266" s="85"/>
      <c r="AJ266" s="85"/>
    </row>
    <row r="267" spans="33:36" x14ac:dyDescent="0.25">
      <c r="AG267" s="85"/>
      <c r="AH267" s="86"/>
      <c r="AI267" s="85"/>
      <c r="AJ267" s="85"/>
    </row>
    <row r="268" spans="33:36" x14ac:dyDescent="0.25">
      <c r="AG268" s="85"/>
      <c r="AH268" s="86"/>
      <c r="AI268" s="85"/>
      <c r="AJ268" s="85"/>
    </row>
    <row r="269" spans="33:36" x14ac:dyDescent="0.25">
      <c r="AG269" s="85"/>
      <c r="AH269" s="86"/>
      <c r="AI269" s="85"/>
      <c r="AJ269" s="85"/>
    </row>
    <row r="270" spans="33:36" x14ac:dyDescent="0.25">
      <c r="AG270" s="85"/>
      <c r="AH270" s="86"/>
      <c r="AI270" s="85"/>
      <c r="AJ270" s="85"/>
    </row>
    <row r="271" spans="33:36" x14ac:dyDescent="0.25">
      <c r="AG271" s="85"/>
      <c r="AH271" s="86"/>
      <c r="AI271" s="85"/>
      <c r="AJ271" s="85"/>
    </row>
    <row r="272" spans="33:36" x14ac:dyDescent="0.25">
      <c r="AG272" s="85"/>
      <c r="AH272" s="86"/>
      <c r="AI272" s="85"/>
      <c r="AJ272" s="85"/>
    </row>
    <row r="273" spans="33:36" x14ac:dyDescent="0.25">
      <c r="AG273" s="85"/>
      <c r="AH273" s="86"/>
      <c r="AI273" s="85"/>
      <c r="AJ273" s="85"/>
    </row>
    <row r="274" spans="33:36" x14ac:dyDescent="0.25">
      <c r="AG274" s="85"/>
      <c r="AH274" s="86"/>
      <c r="AI274" s="85"/>
      <c r="AJ274" s="85"/>
    </row>
    <row r="275" spans="33:36" x14ac:dyDescent="0.25">
      <c r="AG275" s="85"/>
      <c r="AH275" s="86"/>
      <c r="AI275" s="85"/>
      <c r="AJ275" s="85"/>
    </row>
    <row r="276" spans="33:36" x14ac:dyDescent="0.25">
      <c r="AG276" s="85"/>
      <c r="AH276" s="86"/>
      <c r="AI276" s="85"/>
      <c r="AJ276" s="85"/>
    </row>
    <row r="277" spans="33:36" x14ac:dyDescent="0.25">
      <c r="AG277" s="85"/>
      <c r="AH277" s="86"/>
      <c r="AI277" s="85"/>
      <c r="AJ277" s="85"/>
    </row>
    <row r="278" spans="33:36" x14ac:dyDescent="0.25">
      <c r="AG278" s="85"/>
      <c r="AH278" s="86"/>
      <c r="AI278" s="85"/>
      <c r="AJ278" s="85"/>
    </row>
    <row r="279" spans="33:36" x14ac:dyDescent="0.25">
      <c r="AG279" s="85"/>
      <c r="AH279" s="86"/>
      <c r="AI279" s="85"/>
      <c r="AJ279" s="85"/>
    </row>
    <row r="280" spans="33:36" x14ac:dyDescent="0.25">
      <c r="AG280" s="85"/>
      <c r="AH280" s="86"/>
      <c r="AI280" s="85"/>
      <c r="AJ280" s="85"/>
    </row>
    <row r="281" spans="33:36" x14ac:dyDescent="0.25">
      <c r="AG281" s="85"/>
      <c r="AH281" s="86"/>
      <c r="AI281" s="85"/>
      <c r="AJ281" s="85"/>
    </row>
    <row r="282" spans="33:36" x14ac:dyDescent="0.25">
      <c r="AG282" s="85"/>
      <c r="AH282" s="86"/>
      <c r="AI282" s="85"/>
      <c r="AJ282" s="85"/>
    </row>
    <row r="283" spans="33:36" x14ac:dyDescent="0.25">
      <c r="AG283" s="85"/>
      <c r="AH283" s="86"/>
      <c r="AI283" s="85"/>
      <c r="AJ283" s="85"/>
    </row>
    <row r="284" spans="33:36" x14ac:dyDescent="0.25">
      <c r="AG284" s="85"/>
      <c r="AH284" s="86"/>
      <c r="AI284" s="85"/>
      <c r="AJ284" s="85"/>
    </row>
    <row r="285" spans="33:36" x14ac:dyDescent="0.25">
      <c r="AG285" s="85"/>
      <c r="AH285" s="86"/>
      <c r="AI285" s="85"/>
      <c r="AJ285" s="85"/>
    </row>
    <row r="286" spans="33:36" x14ac:dyDescent="0.25">
      <c r="AG286" s="85"/>
      <c r="AH286" s="86"/>
      <c r="AI286" s="85"/>
      <c r="AJ286" s="85"/>
    </row>
    <row r="287" spans="33:36" x14ac:dyDescent="0.25">
      <c r="AG287" s="85"/>
      <c r="AH287" s="86"/>
      <c r="AI287" s="85"/>
      <c r="AJ287" s="85"/>
    </row>
    <row r="288" spans="33:36" x14ac:dyDescent="0.25">
      <c r="AG288" s="85"/>
      <c r="AH288" s="86"/>
      <c r="AI288" s="85"/>
      <c r="AJ288" s="85"/>
    </row>
    <row r="289" spans="33:36" x14ac:dyDescent="0.25">
      <c r="AG289" s="85"/>
      <c r="AH289" s="86"/>
      <c r="AI289" s="85"/>
      <c r="AJ289" s="85"/>
    </row>
    <row r="290" spans="33:36" x14ac:dyDescent="0.25">
      <c r="AG290" s="85"/>
      <c r="AH290" s="86"/>
      <c r="AI290" s="85"/>
      <c r="AJ290" s="85"/>
    </row>
    <row r="291" spans="33:36" x14ac:dyDescent="0.25">
      <c r="AG291" s="85"/>
      <c r="AH291" s="86"/>
      <c r="AI291" s="85"/>
      <c r="AJ291" s="85"/>
    </row>
    <row r="292" spans="33:36" x14ac:dyDescent="0.25">
      <c r="AG292" s="85"/>
      <c r="AH292" s="86"/>
      <c r="AI292" s="85"/>
      <c r="AJ292" s="85"/>
    </row>
    <row r="293" spans="33:36" x14ac:dyDescent="0.25">
      <c r="AG293" s="85"/>
      <c r="AH293" s="86"/>
      <c r="AI293" s="85"/>
      <c r="AJ293" s="85"/>
    </row>
    <row r="294" spans="33:36" x14ac:dyDescent="0.25">
      <c r="AG294" s="85"/>
      <c r="AH294" s="86"/>
      <c r="AI294" s="85"/>
      <c r="AJ294" s="85"/>
    </row>
    <row r="295" spans="33:36" x14ac:dyDescent="0.25">
      <c r="AG295" s="85"/>
      <c r="AH295" s="86"/>
      <c r="AI295" s="85"/>
      <c r="AJ295" s="85"/>
    </row>
    <row r="296" spans="33:36" x14ac:dyDescent="0.25">
      <c r="AG296" s="85"/>
      <c r="AH296" s="86"/>
      <c r="AI296" s="85"/>
      <c r="AJ296" s="85"/>
    </row>
    <row r="297" spans="33:36" x14ac:dyDescent="0.25">
      <c r="AG297" s="85"/>
      <c r="AH297" s="86"/>
      <c r="AI297" s="85"/>
      <c r="AJ297" s="85"/>
    </row>
    <row r="298" spans="33:36" x14ac:dyDescent="0.25">
      <c r="AG298" s="85"/>
      <c r="AH298" s="86"/>
      <c r="AI298" s="85"/>
      <c r="AJ298" s="85"/>
    </row>
    <row r="299" spans="33:36" x14ac:dyDescent="0.25">
      <c r="AG299" s="85"/>
      <c r="AH299" s="86"/>
      <c r="AI299" s="85"/>
      <c r="AJ299" s="85"/>
    </row>
    <row r="300" spans="33:36" x14ac:dyDescent="0.25">
      <c r="AG300" s="85"/>
      <c r="AH300" s="86"/>
      <c r="AI300" s="85"/>
      <c r="AJ300" s="85"/>
    </row>
    <row r="301" spans="33:36" x14ac:dyDescent="0.25">
      <c r="AG301" s="85"/>
      <c r="AH301" s="86"/>
      <c r="AI301" s="85"/>
      <c r="AJ301" s="85"/>
    </row>
    <row r="302" spans="33:36" x14ac:dyDescent="0.25">
      <c r="AG302" s="85"/>
      <c r="AH302" s="86"/>
      <c r="AI302" s="85"/>
      <c r="AJ302" s="85"/>
    </row>
    <row r="303" spans="33:36" x14ac:dyDescent="0.25">
      <c r="AG303" s="85"/>
      <c r="AH303" s="86"/>
      <c r="AI303" s="85"/>
      <c r="AJ303" s="85"/>
    </row>
    <row r="304" spans="33:36" x14ac:dyDescent="0.25">
      <c r="AG304" s="85"/>
      <c r="AH304" s="86"/>
      <c r="AI304" s="85"/>
      <c r="AJ304" s="85"/>
    </row>
    <row r="305" spans="33:36" x14ac:dyDescent="0.25">
      <c r="AG305" s="85"/>
      <c r="AH305" s="86"/>
      <c r="AI305" s="85"/>
      <c r="AJ305" s="85"/>
    </row>
    <row r="306" spans="33:36" x14ac:dyDescent="0.25">
      <c r="AG306" s="85"/>
      <c r="AH306" s="86"/>
      <c r="AI306" s="85"/>
      <c r="AJ306" s="85"/>
    </row>
    <row r="307" spans="33:36" x14ac:dyDescent="0.25">
      <c r="AG307" s="85"/>
      <c r="AH307" s="86"/>
      <c r="AI307" s="85"/>
      <c r="AJ307" s="85"/>
    </row>
    <row r="308" spans="33:36" x14ac:dyDescent="0.25">
      <c r="AG308" s="85"/>
      <c r="AH308" s="86"/>
      <c r="AI308" s="85"/>
      <c r="AJ308" s="85"/>
    </row>
    <row r="309" spans="33:36" x14ac:dyDescent="0.25">
      <c r="AG309" s="85"/>
      <c r="AH309" s="86"/>
      <c r="AI309" s="85"/>
      <c r="AJ309" s="85"/>
    </row>
    <row r="310" spans="33:36" x14ac:dyDescent="0.25">
      <c r="AG310" s="85"/>
      <c r="AH310" s="86"/>
      <c r="AI310" s="85"/>
      <c r="AJ310" s="85"/>
    </row>
    <row r="311" spans="33:36" x14ac:dyDescent="0.25">
      <c r="AG311" s="85"/>
      <c r="AH311" s="86"/>
      <c r="AI311" s="85"/>
      <c r="AJ311" s="85"/>
    </row>
    <row r="312" spans="33:36" x14ac:dyDescent="0.25">
      <c r="AG312" s="85"/>
      <c r="AH312" s="86"/>
      <c r="AI312" s="85"/>
      <c r="AJ312" s="85"/>
    </row>
    <row r="313" spans="33:36" x14ac:dyDescent="0.25">
      <c r="AG313" s="85"/>
      <c r="AH313" s="86"/>
      <c r="AI313" s="85"/>
      <c r="AJ313" s="85"/>
    </row>
    <row r="314" spans="33:36" x14ac:dyDescent="0.25">
      <c r="AG314" s="85"/>
      <c r="AH314" s="86"/>
      <c r="AI314" s="85"/>
      <c r="AJ314" s="85"/>
    </row>
    <row r="315" spans="33:36" x14ac:dyDescent="0.25">
      <c r="AG315" s="85"/>
      <c r="AH315" s="86"/>
      <c r="AI315" s="85"/>
      <c r="AJ315" s="85"/>
    </row>
    <row r="316" spans="33:36" x14ac:dyDescent="0.25">
      <c r="AG316" s="85"/>
      <c r="AH316" s="86"/>
      <c r="AI316" s="85"/>
      <c r="AJ316" s="85"/>
    </row>
    <row r="317" spans="33:36" x14ac:dyDescent="0.25">
      <c r="AG317" s="85"/>
      <c r="AH317" s="86"/>
      <c r="AI317" s="85"/>
      <c r="AJ317" s="85"/>
    </row>
    <row r="318" spans="33:36" x14ac:dyDescent="0.25">
      <c r="AG318" s="85"/>
      <c r="AH318" s="86"/>
      <c r="AI318" s="85"/>
      <c r="AJ318" s="85"/>
    </row>
    <row r="319" spans="33:36" x14ac:dyDescent="0.25">
      <c r="AG319" s="85"/>
      <c r="AH319" s="86"/>
      <c r="AI319" s="85"/>
      <c r="AJ319" s="85"/>
    </row>
    <row r="320" spans="33:36" x14ac:dyDescent="0.25">
      <c r="AG320" s="85"/>
      <c r="AH320" s="86"/>
      <c r="AI320" s="85"/>
      <c r="AJ320" s="85"/>
    </row>
    <row r="321" spans="33:36" x14ac:dyDescent="0.25">
      <c r="AG321" s="85"/>
      <c r="AH321" s="86"/>
      <c r="AI321" s="85"/>
      <c r="AJ321" s="85"/>
    </row>
    <row r="322" spans="33:36" x14ac:dyDescent="0.25">
      <c r="AG322" s="85"/>
      <c r="AH322" s="86"/>
      <c r="AI322" s="85"/>
      <c r="AJ322" s="85"/>
    </row>
    <row r="323" spans="33:36" x14ac:dyDescent="0.25">
      <c r="AG323" s="85"/>
      <c r="AH323" s="86"/>
      <c r="AI323" s="85"/>
      <c r="AJ323" s="85"/>
    </row>
    <row r="324" spans="33:36" x14ac:dyDescent="0.25">
      <c r="AG324" s="85"/>
      <c r="AH324" s="86"/>
      <c r="AI324" s="85"/>
      <c r="AJ324" s="85"/>
    </row>
    <row r="325" spans="33:36" x14ac:dyDescent="0.25">
      <c r="AG325" s="85"/>
      <c r="AH325" s="86"/>
      <c r="AI325" s="85"/>
      <c r="AJ325" s="85"/>
    </row>
    <row r="326" spans="33:36" x14ac:dyDescent="0.25">
      <c r="AG326" s="85"/>
      <c r="AH326" s="86"/>
      <c r="AI326" s="85"/>
      <c r="AJ326" s="85"/>
    </row>
    <row r="327" spans="33:36" x14ac:dyDescent="0.25">
      <c r="AG327" s="85"/>
      <c r="AH327" s="86"/>
      <c r="AI327" s="85"/>
      <c r="AJ327" s="85"/>
    </row>
    <row r="328" spans="33:36" x14ac:dyDescent="0.25">
      <c r="AG328" s="85"/>
      <c r="AH328" s="86"/>
      <c r="AI328" s="85"/>
      <c r="AJ328" s="85"/>
    </row>
    <row r="329" spans="33:36" x14ac:dyDescent="0.25">
      <c r="AG329" s="85"/>
      <c r="AH329" s="86"/>
      <c r="AI329" s="85"/>
      <c r="AJ329" s="85"/>
    </row>
    <row r="330" spans="33:36" x14ac:dyDescent="0.25">
      <c r="AG330" s="85"/>
      <c r="AH330" s="86"/>
      <c r="AI330" s="85"/>
      <c r="AJ330" s="85"/>
    </row>
    <row r="331" spans="33:36" x14ac:dyDescent="0.25">
      <c r="AG331" s="85"/>
      <c r="AH331" s="86"/>
      <c r="AI331" s="85"/>
      <c r="AJ331" s="85"/>
    </row>
    <row r="332" spans="33:36" x14ac:dyDescent="0.25">
      <c r="AG332" s="85"/>
      <c r="AH332" s="86"/>
      <c r="AI332" s="85"/>
      <c r="AJ332" s="85"/>
    </row>
    <row r="333" spans="33:36" x14ac:dyDescent="0.25">
      <c r="AG333" s="85"/>
      <c r="AH333" s="86"/>
      <c r="AI333" s="85"/>
      <c r="AJ333" s="85"/>
    </row>
    <row r="334" spans="33:36" x14ac:dyDescent="0.25">
      <c r="AG334" s="85"/>
      <c r="AH334" s="86"/>
      <c r="AI334" s="85"/>
      <c r="AJ334" s="85"/>
    </row>
    <row r="335" spans="33:36" x14ac:dyDescent="0.25">
      <c r="AG335" s="85"/>
      <c r="AH335" s="86"/>
      <c r="AI335" s="85"/>
      <c r="AJ335" s="85"/>
    </row>
    <row r="336" spans="33:36" x14ac:dyDescent="0.25">
      <c r="AG336" s="85"/>
      <c r="AH336" s="86"/>
      <c r="AI336" s="85"/>
      <c r="AJ336" s="85"/>
    </row>
    <row r="337" spans="33:36" x14ac:dyDescent="0.25">
      <c r="AG337" s="85"/>
      <c r="AH337" s="86"/>
      <c r="AI337" s="85"/>
      <c r="AJ337" s="85"/>
    </row>
    <row r="338" spans="33:36" x14ac:dyDescent="0.25">
      <c r="AG338" s="85"/>
      <c r="AH338" s="86"/>
      <c r="AI338" s="85"/>
      <c r="AJ338" s="85"/>
    </row>
    <row r="339" spans="33:36" x14ac:dyDescent="0.25">
      <c r="AG339" s="85"/>
      <c r="AH339" s="86"/>
      <c r="AI339" s="85"/>
      <c r="AJ339" s="85"/>
    </row>
    <row r="340" spans="33:36" x14ac:dyDescent="0.25">
      <c r="AG340" s="85"/>
      <c r="AH340" s="86"/>
      <c r="AI340" s="85"/>
      <c r="AJ340" s="85"/>
    </row>
    <row r="341" spans="33:36" x14ac:dyDescent="0.25">
      <c r="AG341" s="85"/>
      <c r="AH341" s="86"/>
      <c r="AI341" s="85"/>
      <c r="AJ341" s="85"/>
    </row>
    <row r="342" spans="33:36" x14ac:dyDescent="0.25">
      <c r="AG342" s="85"/>
      <c r="AH342" s="86"/>
      <c r="AI342" s="85"/>
      <c r="AJ342" s="85"/>
    </row>
    <row r="343" spans="33:36" x14ac:dyDescent="0.25">
      <c r="AG343" s="85"/>
      <c r="AH343" s="86"/>
      <c r="AI343" s="85"/>
      <c r="AJ343" s="85"/>
    </row>
    <row r="344" spans="33:36" x14ac:dyDescent="0.25">
      <c r="AG344" s="85"/>
      <c r="AH344" s="86"/>
      <c r="AI344" s="85"/>
      <c r="AJ344" s="85"/>
    </row>
    <row r="345" spans="33:36" x14ac:dyDescent="0.25">
      <c r="AG345" s="85"/>
      <c r="AH345" s="86"/>
      <c r="AI345" s="85"/>
      <c r="AJ345" s="85"/>
    </row>
    <row r="346" spans="33:36" x14ac:dyDescent="0.25">
      <c r="AG346" s="85"/>
      <c r="AH346" s="86"/>
      <c r="AI346" s="85"/>
      <c r="AJ346" s="85"/>
    </row>
    <row r="347" spans="33:36" x14ac:dyDescent="0.25">
      <c r="AG347" s="85"/>
      <c r="AH347" s="86"/>
      <c r="AI347" s="85"/>
      <c r="AJ347" s="85"/>
    </row>
    <row r="348" spans="33:36" x14ac:dyDescent="0.25">
      <c r="AG348" s="85"/>
      <c r="AH348" s="86"/>
      <c r="AI348" s="85"/>
      <c r="AJ348" s="85"/>
    </row>
    <row r="349" spans="33:36" x14ac:dyDescent="0.25">
      <c r="AG349" s="85"/>
      <c r="AH349" s="86"/>
      <c r="AI349" s="85"/>
      <c r="AJ349" s="85"/>
    </row>
    <row r="350" spans="33:36" x14ac:dyDescent="0.25">
      <c r="AG350" s="85"/>
      <c r="AH350" s="86"/>
      <c r="AI350" s="85"/>
      <c r="AJ350" s="85"/>
    </row>
    <row r="351" spans="33:36" x14ac:dyDescent="0.25">
      <c r="AG351" s="85"/>
      <c r="AH351" s="86"/>
      <c r="AI351" s="85"/>
      <c r="AJ351" s="85"/>
    </row>
    <row r="352" spans="33:36" x14ac:dyDescent="0.25">
      <c r="AG352" s="85"/>
      <c r="AH352" s="86"/>
      <c r="AI352" s="85"/>
      <c r="AJ352" s="85"/>
    </row>
    <row r="353" spans="33:36" x14ac:dyDescent="0.25">
      <c r="AG353" s="85"/>
      <c r="AH353" s="86"/>
      <c r="AI353" s="85"/>
      <c r="AJ353" s="85"/>
    </row>
    <row r="354" spans="33:36" x14ac:dyDescent="0.25">
      <c r="AG354" s="85"/>
      <c r="AH354" s="86"/>
      <c r="AI354" s="85"/>
      <c r="AJ354" s="85"/>
    </row>
    <row r="355" spans="33:36" x14ac:dyDescent="0.25">
      <c r="AG355" s="85"/>
      <c r="AH355" s="86"/>
      <c r="AI355" s="85"/>
      <c r="AJ355" s="85"/>
    </row>
    <row r="356" spans="33:36" x14ac:dyDescent="0.25">
      <c r="AG356" s="85"/>
      <c r="AH356" s="86"/>
      <c r="AI356" s="85"/>
      <c r="AJ356" s="85"/>
    </row>
    <row r="357" spans="33:36" x14ac:dyDescent="0.25">
      <c r="AG357" s="85"/>
      <c r="AH357" s="86"/>
      <c r="AI357" s="85"/>
      <c r="AJ357" s="85"/>
    </row>
    <row r="358" spans="33:36" x14ac:dyDescent="0.25">
      <c r="AG358" s="85"/>
      <c r="AH358" s="86"/>
      <c r="AI358" s="85"/>
      <c r="AJ358" s="85"/>
    </row>
    <row r="359" spans="33:36" x14ac:dyDescent="0.25">
      <c r="AG359" s="85"/>
      <c r="AH359" s="86"/>
      <c r="AI359" s="85"/>
      <c r="AJ359" s="85"/>
    </row>
    <row r="360" spans="33:36" x14ac:dyDescent="0.25">
      <c r="AG360" s="85"/>
      <c r="AH360" s="86"/>
      <c r="AI360" s="85"/>
      <c r="AJ360" s="85"/>
    </row>
    <row r="361" spans="33:36" x14ac:dyDescent="0.25">
      <c r="AG361" s="85"/>
      <c r="AH361" s="86"/>
      <c r="AI361" s="85"/>
      <c r="AJ361" s="85"/>
    </row>
    <row r="362" spans="33:36" x14ac:dyDescent="0.25">
      <c r="AG362" s="85"/>
      <c r="AH362" s="86"/>
      <c r="AI362" s="85"/>
      <c r="AJ362" s="85"/>
    </row>
    <row r="363" spans="33:36" x14ac:dyDescent="0.25">
      <c r="AG363" s="85"/>
      <c r="AH363" s="86"/>
      <c r="AI363" s="85"/>
      <c r="AJ363" s="85"/>
    </row>
    <row r="364" spans="33:36" x14ac:dyDescent="0.25">
      <c r="AG364" s="85"/>
      <c r="AH364" s="86"/>
      <c r="AI364" s="85"/>
      <c r="AJ364" s="85"/>
    </row>
    <row r="365" spans="33:36" x14ac:dyDescent="0.25">
      <c r="AG365" s="85"/>
      <c r="AH365" s="86"/>
      <c r="AI365" s="85"/>
      <c r="AJ365" s="85"/>
    </row>
    <row r="366" spans="33:36" x14ac:dyDescent="0.25">
      <c r="AG366" s="85"/>
      <c r="AH366" s="86"/>
      <c r="AI366" s="85"/>
      <c r="AJ366" s="85"/>
    </row>
    <row r="367" spans="33:36" x14ac:dyDescent="0.25">
      <c r="AG367" s="85"/>
      <c r="AH367" s="86"/>
      <c r="AI367" s="85"/>
      <c r="AJ367" s="85"/>
    </row>
    <row r="368" spans="33:36" x14ac:dyDescent="0.25">
      <c r="AG368" s="85"/>
      <c r="AH368" s="86"/>
      <c r="AI368" s="85"/>
      <c r="AJ368" s="85"/>
    </row>
    <row r="369" spans="33:36" x14ac:dyDescent="0.25">
      <c r="AG369" s="85"/>
      <c r="AH369" s="86"/>
      <c r="AI369" s="85"/>
      <c r="AJ369" s="85"/>
    </row>
    <row r="370" spans="33:36" x14ac:dyDescent="0.25">
      <c r="AG370" s="85"/>
      <c r="AH370" s="86"/>
      <c r="AI370" s="85"/>
      <c r="AJ370" s="85"/>
    </row>
    <row r="371" spans="33:36" x14ac:dyDescent="0.25">
      <c r="AG371" s="85"/>
      <c r="AH371" s="86"/>
      <c r="AI371" s="85"/>
      <c r="AJ371" s="85"/>
    </row>
    <row r="372" spans="33:36" x14ac:dyDescent="0.25">
      <c r="AG372" s="85"/>
      <c r="AH372" s="86"/>
      <c r="AI372" s="85"/>
      <c r="AJ372" s="85"/>
    </row>
    <row r="373" spans="33:36" x14ac:dyDescent="0.25">
      <c r="AG373" s="85"/>
      <c r="AH373" s="86"/>
      <c r="AI373" s="85"/>
      <c r="AJ373" s="85"/>
    </row>
    <row r="374" spans="33:36" x14ac:dyDescent="0.25">
      <c r="AG374" s="85"/>
      <c r="AH374" s="86"/>
      <c r="AI374" s="85"/>
      <c r="AJ374" s="85"/>
    </row>
    <row r="375" spans="33:36" x14ac:dyDescent="0.25">
      <c r="AG375" s="85"/>
      <c r="AH375" s="86"/>
      <c r="AI375" s="85"/>
      <c r="AJ375" s="85"/>
    </row>
    <row r="376" spans="33:36" x14ac:dyDescent="0.25">
      <c r="AG376" s="85"/>
      <c r="AH376" s="86"/>
      <c r="AI376" s="85"/>
      <c r="AJ376" s="85"/>
    </row>
    <row r="377" spans="33:36" x14ac:dyDescent="0.25">
      <c r="AG377" s="85"/>
      <c r="AH377" s="86"/>
      <c r="AI377" s="85"/>
      <c r="AJ377" s="85"/>
    </row>
    <row r="378" spans="33:36" x14ac:dyDescent="0.25">
      <c r="AG378" s="85"/>
      <c r="AH378" s="86"/>
      <c r="AI378" s="85"/>
      <c r="AJ378" s="85"/>
    </row>
    <row r="379" spans="33:36" x14ac:dyDescent="0.25">
      <c r="AG379" s="85"/>
      <c r="AH379" s="86"/>
      <c r="AI379" s="85"/>
      <c r="AJ379" s="85"/>
    </row>
    <row r="380" spans="33:36" x14ac:dyDescent="0.25">
      <c r="AG380" s="85"/>
      <c r="AH380" s="86"/>
      <c r="AI380" s="85"/>
      <c r="AJ380" s="85"/>
    </row>
    <row r="381" spans="33:36" x14ac:dyDescent="0.25">
      <c r="AG381" s="85"/>
      <c r="AH381" s="86"/>
      <c r="AI381" s="85"/>
      <c r="AJ381" s="85"/>
    </row>
    <row r="382" spans="33:36" x14ac:dyDescent="0.25">
      <c r="AG382" s="85"/>
      <c r="AH382" s="86"/>
      <c r="AI382" s="85"/>
      <c r="AJ382" s="85"/>
    </row>
    <row r="383" spans="33:36" x14ac:dyDescent="0.25">
      <c r="AG383" s="85"/>
      <c r="AH383" s="86"/>
      <c r="AI383" s="85"/>
      <c r="AJ383" s="85"/>
    </row>
    <row r="384" spans="33:36" x14ac:dyDescent="0.25">
      <c r="AG384" s="85"/>
      <c r="AH384" s="86"/>
      <c r="AI384" s="85"/>
      <c r="AJ384" s="85"/>
    </row>
    <row r="385" spans="33:36" x14ac:dyDescent="0.25">
      <c r="AG385" s="85"/>
      <c r="AH385" s="86"/>
      <c r="AI385" s="85"/>
      <c r="AJ385" s="85"/>
    </row>
    <row r="386" spans="33:36" x14ac:dyDescent="0.25">
      <c r="AG386" s="85"/>
      <c r="AH386" s="86"/>
      <c r="AI386" s="85"/>
      <c r="AJ386" s="85"/>
    </row>
    <row r="387" spans="33:36" x14ac:dyDescent="0.25">
      <c r="AG387" s="85"/>
      <c r="AH387" s="86"/>
      <c r="AI387" s="85"/>
      <c r="AJ387" s="85"/>
    </row>
    <row r="388" spans="33:36" x14ac:dyDescent="0.25">
      <c r="AG388" s="85"/>
      <c r="AH388" s="86"/>
      <c r="AI388" s="85"/>
      <c r="AJ388" s="85"/>
    </row>
    <row r="389" spans="33:36" x14ac:dyDescent="0.25">
      <c r="AG389" s="85"/>
      <c r="AH389" s="86"/>
      <c r="AI389" s="85"/>
      <c r="AJ389" s="85"/>
    </row>
    <row r="390" spans="33:36" x14ac:dyDescent="0.25">
      <c r="AG390" s="85"/>
      <c r="AH390" s="86"/>
      <c r="AI390" s="85"/>
      <c r="AJ390" s="85"/>
    </row>
    <row r="391" spans="33:36" x14ac:dyDescent="0.25">
      <c r="AG391" s="85"/>
      <c r="AH391" s="86"/>
      <c r="AI391" s="85"/>
      <c r="AJ391" s="85"/>
    </row>
    <row r="392" spans="33:36" x14ac:dyDescent="0.25">
      <c r="AG392" s="85"/>
      <c r="AH392" s="86"/>
      <c r="AI392" s="85"/>
      <c r="AJ392" s="85"/>
    </row>
    <row r="393" spans="33:36" x14ac:dyDescent="0.25">
      <c r="AG393" s="85"/>
      <c r="AH393" s="86"/>
      <c r="AI393" s="85"/>
      <c r="AJ393" s="85"/>
    </row>
    <row r="394" spans="33:36" x14ac:dyDescent="0.25">
      <c r="AG394" s="85"/>
      <c r="AH394" s="86"/>
      <c r="AI394" s="85"/>
      <c r="AJ394" s="85"/>
    </row>
    <row r="395" spans="33:36" x14ac:dyDescent="0.25">
      <c r="AG395" s="85"/>
      <c r="AH395" s="86"/>
      <c r="AI395" s="85"/>
      <c r="AJ395" s="85"/>
    </row>
    <row r="396" spans="33:36" x14ac:dyDescent="0.25">
      <c r="AG396" s="85"/>
      <c r="AH396" s="86"/>
      <c r="AI396" s="85"/>
      <c r="AJ396" s="85"/>
    </row>
    <row r="397" spans="33:36" x14ac:dyDescent="0.25">
      <c r="AG397" s="85"/>
      <c r="AH397" s="86"/>
      <c r="AI397" s="85"/>
      <c r="AJ397" s="85"/>
    </row>
    <row r="398" spans="33:36" x14ac:dyDescent="0.25">
      <c r="AG398" s="85"/>
      <c r="AH398" s="86"/>
      <c r="AI398" s="85"/>
      <c r="AJ398" s="85"/>
    </row>
    <row r="399" spans="33:36" x14ac:dyDescent="0.25">
      <c r="AG399" s="85"/>
      <c r="AH399" s="86"/>
      <c r="AI399" s="85"/>
      <c r="AJ399" s="85"/>
    </row>
    <row r="400" spans="33:36" x14ac:dyDescent="0.25">
      <c r="AG400" s="85"/>
      <c r="AH400" s="86"/>
      <c r="AI400" s="85"/>
      <c r="AJ400" s="85"/>
    </row>
    <row r="401" spans="33:36" x14ac:dyDescent="0.25">
      <c r="AG401" s="85"/>
      <c r="AH401" s="86"/>
      <c r="AI401" s="85"/>
      <c r="AJ401" s="85"/>
    </row>
    <row r="402" spans="33:36" x14ac:dyDescent="0.25">
      <c r="AG402" s="85"/>
      <c r="AH402" s="86"/>
      <c r="AI402" s="85"/>
      <c r="AJ402" s="85"/>
    </row>
    <row r="403" spans="33:36" x14ac:dyDescent="0.25">
      <c r="AG403" s="85"/>
      <c r="AH403" s="86"/>
      <c r="AI403" s="85"/>
      <c r="AJ403" s="85"/>
    </row>
    <row r="404" spans="33:36" x14ac:dyDescent="0.25">
      <c r="AG404" s="85"/>
      <c r="AH404" s="86"/>
      <c r="AI404" s="85"/>
      <c r="AJ404" s="85"/>
    </row>
    <row r="405" spans="33:36" x14ac:dyDescent="0.25">
      <c r="AG405" s="85"/>
      <c r="AH405" s="86"/>
      <c r="AI405" s="85"/>
      <c r="AJ405" s="85"/>
    </row>
    <row r="406" spans="33:36" x14ac:dyDescent="0.25">
      <c r="AG406" s="85"/>
      <c r="AH406" s="86"/>
      <c r="AI406" s="85"/>
      <c r="AJ406" s="85"/>
    </row>
    <row r="407" spans="33:36" x14ac:dyDescent="0.25">
      <c r="AG407" s="85"/>
      <c r="AH407" s="86"/>
      <c r="AI407" s="85"/>
      <c r="AJ407" s="85"/>
    </row>
    <row r="408" spans="33:36" x14ac:dyDescent="0.25">
      <c r="AG408" s="85"/>
      <c r="AH408" s="86"/>
      <c r="AI408" s="85"/>
      <c r="AJ408" s="85"/>
    </row>
    <row r="409" spans="33:36" x14ac:dyDescent="0.25">
      <c r="AG409" s="85"/>
      <c r="AH409" s="86"/>
      <c r="AI409" s="85"/>
      <c r="AJ409" s="85"/>
    </row>
    <row r="410" spans="33:36" x14ac:dyDescent="0.25">
      <c r="AG410" s="85"/>
      <c r="AH410" s="86"/>
      <c r="AI410" s="85"/>
      <c r="AJ410" s="85"/>
    </row>
    <row r="411" spans="33:36" x14ac:dyDescent="0.25">
      <c r="AG411" s="85"/>
      <c r="AH411" s="86"/>
      <c r="AI411" s="85"/>
      <c r="AJ411" s="85"/>
    </row>
    <row r="412" spans="33:36" x14ac:dyDescent="0.25">
      <c r="AG412" s="85"/>
      <c r="AH412" s="86"/>
      <c r="AI412" s="85"/>
      <c r="AJ412" s="85"/>
    </row>
    <row r="413" spans="33:36" x14ac:dyDescent="0.25">
      <c r="AG413" s="85"/>
      <c r="AH413" s="86"/>
      <c r="AI413" s="85"/>
      <c r="AJ413" s="85"/>
    </row>
    <row r="414" spans="33:36" x14ac:dyDescent="0.25">
      <c r="AG414" s="85"/>
      <c r="AH414" s="86"/>
      <c r="AI414" s="85"/>
      <c r="AJ414" s="85"/>
    </row>
    <row r="415" spans="33:36" x14ac:dyDescent="0.25">
      <c r="AG415" s="85"/>
      <c r="AH415" s="86"/>
      <c r="AI415" s="85"/>
      <c r="AJ415" s="85"/>
    </row>
    <row r="416" spans="33:36" x14ac:dyDescent="0.25">
      <c r="AG416" s="85"/>
      <c r="AH416" s="86"/>
      <c r="AI416" s="85"/>
      <c r="AJ416" s="85"/>
    </row>
    <row r="417" spans="33:36" x14ac:dyDescent="0.25">
      <c r="AG417" s="85"/>
      <c r="AH417" s="86"/>
      <c r="AI417" s="85"/>
      <c r="AJ417" s="85"/>
    </row>
    <row r="418" spans="33:36" x14ac:dyDescent="0.25">
      <c r="AG418" s="85"/>
      <c r="AH418" s="86"/>
      <c r="AI418" s="85"/>
      <c r="AJ418" s="85"/>
    </row>
    <row r="419" spans="33:36" x14ac:dyDescent="0.25">
      <c r="AG419" s="85"/>
      <c r="AH419" s="86"/>
      <c r="AI419" s="85"/>
      <c r="AJ419" s="85"/>
    </row>
    <row r="420" spans="33:36" x14ac:dyDescent="0.25">
      <c r="AG420" s="85"/>
      <c r="AH420" s="86"/>
      <c r="AI420" s="85"/>
      <c r="AJ420" s="85"/>
    </row>
    <row r="421" spans="33:36" x14ac:dyDescent="0.25">
      <c r="AG421" s="85"/>
      <c r="AH421" s="86"/>
      <c r="AI421" s="85"/>
      <c r="AJ421" s="85"/>
    </row>
    <row r="422" spans="33:36" x14ac:dyDescent="0.25">
      <c r="AG422" s="85"/>
      <c r="AH422" s="86"/>
      <c r="AI422" s="85"/>
      <c r="AJ422" s="85"/>
    </row>
    <row r="423" spans="33:36" x14ac:dyDescent="0.25">
      <c r="AG423" s="85"/>
      <c r="AH423" s="86"/>
      <c r="AI423" s="85"/>
      <c r="AJ423" s="85"/>
    </row>
    <row r="424" spans="33:36" x14ac:dyDescent="0.25">
      <c r="AG424" s="85"/>
      <c r="AH424" s="86"/>
      <c r="AI424" s="85"/>
      <c r="AJ424" s="85"/>
    </row>
    <row r="425" spans="33:36" x14ac:dyDescent="0.25">
      <c r="AG425" s="85"/>
      <c r="AH425" s="86"/>
      <c r="AI425" s="85"/>
      <c r="AJ425" s="85"/>
    </row>
    <row r="426" spans="33:36" x14ac:dyDescent="0.25">
      <c r="AG426" s="85"/>
      <c r="AH426" s="86"/>
      <c r="AI426" s="85"/>
      <c r="AJ426" s="85"/>
    </row>
    <row r="427" spans="33:36" x14ac:dyDescent="0.25">
      <c r="AG427" s="85"/>
      <c r="AH427" s="86"/>
      <c r="AI427" s="85"/>
      <c r="AJ427" s="85"/>
    </row>
    <row r="428" spans="33:36" x14ac:dyDescent="0.25">
      <c r="AG428" s="85"/>
      <c r="AH428" s="86"/>
      <c r="AI428" s="85"/>
      <c r="AJ428" s="85"/>
    </row>
    <row r="429" spans="33:36" x14ac:dyDescent="0.25">
      <c r="AG429" s="85"/>
      <c r="AH429" s="86"/>
      <c r="AI429" s="85"/>
      <c r="AJ429" s="85"/>
    </row>
    <row r="430" spans="33:36" x14ac:dyDescent="0.25">
      <c r="AG430" s="85"/>
      <c r="AH430" s="86"/>
      <c r="AI430" s="85"/>
      <c r="AJ430" s="85"/>
    </row>
    <row r="431" spans="33:36" x14ac:dyDescent="0.25">
      <c r="AG431" s="85"/>
      <c r="AH431" s="86"/>
      <c r="AI431" s="85"/>
      <c r="AJ431" s="85"/>
    </row>
    <row r="432" spans="33:36" x14ac:dyDescent="0.25">
      <c r="AG432" s="85"/>
      <c r="AH432" s="86"/>
      <c r="AI432" s="85"/>
      <c r="AJ432" s="85"/>
    </row>
    <row r="433" spans="33:36" x14ac:dyDescent="0.25">
      <c r="AG433" s="85"/>
      <c r="AH433" s="86"/>
      <c r="AI433" s="85"/>
      <c r="AJ433" s="85"/>
    </row>
    <row r="434" spans="33:36" x14ac:dyDescent="0.25">
      <c r="AG434" s="85"/>
      <c r="AH434" s="86"/>
      <c r="AI434" s="85"/>
      <c r="AJ434" s="85"/>
    </row>
    <row r="435" spans="33:36" x14ac:dyDescent="0.25">
      <c r="AG435" s="85"/>
      <c r="AH435" s="86"/>
      <c r="AI435" s="85"/>
      <c r="AJ435" s="85"/>
    </row>
    <row r="436" spans="33:36" x14ac:dyDescent="0.25">
      <c r="AG436" s="85"/>
      <c r="AH436" s="86"/>
      <c r="AI436" s="85"/>
      <c r="AJ436" s="85"/>
    </row>
    <row r="437" spans="33:36" x14ac:dyDescent="0.25">
      <c r="AG437" s="85"/>
      <c r="AH437" s="86"/>
      <c r="AI437" s="85"/>
      <c r="AJ437" s="85"/>
    </row>
    <row r="438" spans="33:36" x14ac:dyDescent="0.25">
      <c r="AG438" s="85"/>
      <c r="AH438" s="86"/>
      <c r="AI438" s="85"/>
      <c r="AJ438" s="85"/>
    </row>
    <row r="439" spans="33:36" x14ac:dyDescent="0.25">
      <c r="AG439" s="85"/>
      <c r="AH439" s="86"/>
      <c r="AI439" s="85"/>
      <c r="AJ439" s="85"/>
    </row>
    <row r="440" spans="33:36" x14ac:dyDescent="0.25">
      <c r="AG440" s="85"/>
      <c r="AH440" s="86"/>
      <c r="AI440" s="85"/>
      <c r="AJ440" s="85"/>
    </row>
    <row r="441" spans="33:36" x14ac:dyDescent="0.25">
      <c r="AG441" s="85"/>
      <c r="AH441" s="86"/>
      <c r="AI441" s="85"/>
      <c r="AJ441" s="85"/>
    </row>
    <row r="442" spans="33:36" x14ac:dyDescent="0.25">
      <c r="AG442" s="85"/>
      <c r="AH442" s="86"/>
      <c r="AI442" s="85"/>
      <c r="AJ442" s="85"/>
    </row>
    <row r="443" spans="33:36" x14ac:dyDescent="0.25">
      <c r="AG443" s="85"/>
      <c r="AH443" s="86"/>
      <c r="AI443" s="85"/>
      <c r="AJ443" s="85"/>
    </row>
    <row r="444" spans="33:36" x14ac:dyDescent="0.25">
      <c r="AG444" s="85"/>
      <c r="AH444" s="86"/>
      <c r="AI444" s="85"/>
      <c r="AJ444" s="85"/>
    </row>
    <row r="445" spans="33:36" x14ac:dyDescent="0.25">
      <c r="AG445" s="85"/>
      <c r="AH445" s="86"/>
      <c r="AI445" s="85"/>
      <c r="AJ445" s="85"/>
    </row>
    <row r="446" spans="33:36" x14ac:dyDescent="0.25">
      <c r="AG446" s="85"/>
      <c r="AH446" s="86"/>
      <c r="AI446" s="85"/>
      <c r="AJ446" s="85"/>
    </row>
    <row r="447" spans="33:36" x14ac:dyDescent="0.25">
      <c r="AG447" s="85"/>
      <c r="AH447" s="86"/>
      <c r="AI447" s="85"/>
      <c r="AJ447" s="85"/>
    </row>
    <row r="448" spans="33:36" x14ac:dyDescent="0.25">
      <c r="AG448" s="85"/>
      <c r="AH448" s="86"/>
      <c r="AI448" s="85"/>
      <c r="AJ448" s="85"/>
    </row>
    <row r="449" spans="33:36" x14ac:dyDescent="0.25">
      <c r="AG449" s="85"/>
      <c r="AH449" s="86"/>
      <c r="AI449" s="85"/>
      <c r="AJ449" s="85"/>
    </row>
    <row r="450" spans="33:36" x14ac:dyDescent="0.25">
      <c r="AG450" s="85"/>
      <c r="AH450" s="86"/>
      <c r="AI450" s="85"/>
      <c r="AJ450" s="85"/>
    </row>
    <row r="451" spans="33:36" x14ac:dyDescent="0.25">
      <c r="AG451" s="85"/>
      <c r="AH451" s="86"/>
      <c r="AI451" s="85"/>
      <c r="AJ451" s="85"/>
    </row>
    <row r="452" spans="33:36" x14ac:dyDescent="0.25">
      <c r="AG452" s="85"/>
      <c r="AH452" s="86"/>
      <c r="AI452" s="85"/>
      <c r="AJ452" s="85"/>
    </row>
    <row r="453" spans="33:36" x14ac:dyDescent="0.25">
      <c r="AG453" s="85"/>
      <c r="AH453" s="86"/>
      <c r="AI453" s="85"/>
      <c r="AJ453" s="85"/>
    </row>
    <row r="454" spans="33:36" x14ac:dyDescent="0.25">
      <c r="AG454" s="85"/>
      <c r="AH454" s="86"/>
      <c r="AI454" s="85"/>
      <c r="AJ454" s="85"/>
    </row>
    <row r="455" spans="33:36" x14ac:dyDescent="0.25">
      <c r="AG455" s="85"/>
      <c r="AH455" s="86"/>
      <c r="AI455" s="85"/>
      <c r="AJ455" s="85"/>
    </row>
    <row r="456" spans="33:36" x14ac:dyDescent="0.25">
      <c r="AG456" s="85"/>
      <c r="AH456" s="86"/>
      <c r="AI456" s="85"/>
      <c r="AJ456" s="85"/>
    </row>
    <row r="457" spans="33:36" x14ac:dyDescent="0.25">
      <c r="AG457" s="85"/>
      <c r="AH457" s="86"/>
      <c r="AI457" s="85"/>
      <c r="AJ457" s="85"/>
    </row>
    <row r="458" spans="33:36" x14ac:dyDescent="0.25">
      <c r="AG458" s="85"/>
      <c r="AH458" s="86"/>
      <c r="AI458" s="85"/>
      <c r="AJ458" s="85"/>
    </row>
    <row r="459" spans="33:36" x14ac:dyDescent="0.25">
      <c r="AG459" s="85"/>
      <c r="AH459" s="86"/>
      <c r="AI459" s="85"/>
      <c r="AJ459" s="85"/>
    </row>
    <row r="460" spans="33:36" x14ac:dyDescent="0.25">
      <c r="AG460" s="85"/>
      <c r="AH460" s="86"/>
      <c r="AI460" s="85"/>
      <c r="AJ460" s="85"/>
    </row>
    <row r="461" spans="33:36" x14ac:dyDescent="0.25">
      <c r="AG461" s="85"/>
      <c r="AH461" s="86"/>
      <c r="AI461" s="85"/>
      <c r="AJ461" s="85"/>
    </row>
    <row r="462" spans="33:36" x14ac:dyDescent="0.25">
      <c r="AG462" s="85"/>
      <c r="AH462" s="86"/>
      <c r="AI462" s="85"/>
      <c r="AJ462" s="85"/>
    </row>
    <row r="463" spans="33:36" x14ac:dyDescent="0.25">
      <c r="AG463" s="85"/>
      <c r="AH463" s="86"/>
      <c r="AI463" s="85"/>
      <c r="AJ463" s="85"/>
    </row>
    <row r="464" spans="33:36" x14ac:dyDescent="0.25">
      <c r="AG464" s="85"/>
      <c r="AH464" s="86"/>
      <c r="AI464" s="85"/>
      <c r="AJ464" s="85"/>
    </row>
    <row r="465" spans="33:36" x14ac:dyDescent="0.25">
      <c r="AG465" s="85"/>
      <c r="AH465" s="86"/>
      <c r="AI465" s="85"/>
      <c r="AJ465" s="85"/>
    </row>
    <row r="466" spans="33:36" x14ac:dyDescent="0.25">
      <c r="AG466" s="85"/>
      <c r="AH466" s="86"/>
      <c r="AI466" s="85"/>
      <c r="AJ466" s="85"/>
    </row>
    <row r="467" spans="33:36" x14ac:dyDescent="0.25">
      <c r="AG467" s="85"/>
      <c r="AH467" s="86"/>
      <c r="AI467" s="85"/>
      <c r="AJ467" s="85"/>
    </row>
    <row r="468" spans="33:36" x14ac:dyDescent="0.25">
      <c r="AG468" s="85"/>
      <c r="AH468" s="86"/>
      <c r="AI468" s="85"/>
      <c r="AJ468" s="85"/>
    </row>
    <row r="469" spans="33:36" x14ac:dyDescent="0.25">
      <c r="AG469" s="85"/>
      <c r="AH469" s="86"/>
      <c r="AI469" s="85"/>
      <c r="AJ469" s="85"/>
    </row>
    <row r="470" spans="33:36" x14ac:dyDescent="0.25">
      <c r="AG470" s="85"/>
      <c r="AH470" s="86"/>
      <c r="AI470" s="85"/>
      <c r="AJ470" s="85"/>
    </row>
    <row r="471" spans="33:36" x14ac:dyDescent="0.25">
      <c r="AG471" s="85"/>
      <c r="AH471" s="86"/>
      <c r="AI471" s="85"/>
      <c r="AJ471" s="85"/>
    </row>
    <row r="472" spans="33:36" x14ac:dyDescent="0.25">
      <c r="AG472" s="85"/>
      <c r="AH472" s="86"/>
      <c r="AI472" s="85"/>
      <c r="AJ472" s="85"/>
    </row>
    <row r="473" spans="33:36" x14ac:dyDescent="0.25">
      <c r="AG473" s="85"/>
      <c r="AH473" s="86"/>
      <c r="AI473" s="85"/>
      <c r="AJ473" s="85"/>
    </row>
    <row r="474" spans="33:36" x14ac:dyDescent="0.25">
      <c r="AG474" s="85"/>
      <c r="AH474" s="86"/>
      <c r="AI474" s="85"/>
      <c r="AJ474" s="85"/>
    </row>
    <row r="475" spans="33:36" x14ac:dyDescent="0.25">
      <c r="AG475" s="85"/>
      <c r="AH475" s="86"/>
      <c r="AI475" s="85"/>
      <c r="AJ475" s="85"/>
    </row>
    <row r="476" spans="33:36" x14ac:dyDescent="0.25">
      <c r="AG476" s="85"/>
      <c r="AH476" s="86"/>
      <c r="AI476" s="85"/>
      <c r="AJ476" s="85"/>
    </row>
    <row r="477" spans="33:36" x14ac:dyDescent="0.25">
      <c r="AG477" s="85"/>
      <c r="AH477" s="86"/>
      <c r="AI477" s="85"/>
      <c r="AJ477" s="85"/>
    </row>
    <row r="478" spans="33:36" x14ac:dyDescent="0.25">
      <c r="AG478" s="85"/>
      <c r="AH478" s="86"/>
      <c r="AI478" s="85"/>
      <c r="AJ478" s="85"/>
    </row>
    <row r="479" spans="33:36" x14ac:dyDescent="0.25">
      <c r="AG479" s="85"/>
      <c r="AH479" s="86"/>
      <c r="AI479" s="85"/>
      <c r="AJ479" s="85"/>
    </row>
    <row r="480" spans="33:36" x14ac:dyDescent="0.25">
      <c r="AG480" s="85"/>
      <c r="AH480" s="86"/>
      <c r="AI480" s="85"/>
      <c r="AJ480" s="85"/>
    </row>
    <row r="481" spans="33:36" x14ac:dyDescent="0.25">
      <c r="AG481" s="85"/>
      <c r="AH481" s="86"/>
      <c r="AI481" s="85"/>
      <c r="AJ481" s="85"/>
    </row>
    <row r="482" spans="33:36" x14ac:dyDescent="0.25">
      <c r="AG482" s="85"/>
      <c r="AH482" s="86"/>
      <c r="AI482" s="85"/>
      <c r="AJ482" s="85"/>
    </row>
    <row r="483" spans="33:36" x14ac:dyDescent="0.25">
      <c r="AG483" s="85"/>
      <c r="AH483" s="86"/>
      <c r="AI483" s="85"/>
      <c r="AJ483" s="85"/>
    </row>
    <row r="484" spans="33:36" x14ac:dyDescent="0.25">
      <c r="AG484" s="85"/>
      <c r="AH484" s="86"/>
      <c r="AI484" s="85"/>
      <c r="AJ484" s="85"/>
    </row>
    <row r="485" spans="33:36" x14ac:dyDescent="0.25">
      <c r="AG485" s="85"/>
      <c r="AH485" s="86"/>
      <c r="AI485" s="85"/>
      <c r="AJ485" s="85"/>
    </row>
    <row r="486" spans="33:36" x14ac:dyDescent="0.25">
      <c r="AG486" s="85"/>
      <c r="AH486" s="86"/>
      <c r="AI486" s="85"/>
      <c r="AJ486" s="85"/>
    </row>
    <row r="487" spans="33:36" x14ac:dyDescent="0.25">
      <c r="AG487" s="85"/>
      <c r="AH487" s="86"/>
      <c r="AI487" s="85"/>
      <c r="AJ487" s="85"/>
    </row>
    <row r="488" spans="33:36" x14ac:dyDescent="0.25">
      <c r="AG488" s="85"/>
      <c r="AH488" s="86"/>
      <c r="AI488" s="85"/>
      <c r="AJ488" s="85"/>
    </row>
    <row r="489" spans="33:36" x14ac:dyDescent="0.25">
      <c r="AG489" s="85"/>
      <c r="AH489" s="86"/>
      <c r="AI489" s="85"/>
      <c r="AJ489" s="85"/>
    </row>
    <row r="490" spans="33:36" x14ac:dyDescent="0.25">
      <c r="AG490" s="85"/>
      <c r="AH490" s="86"/>
      <c r="AI490" s="85"/>
      <c r="AJ490" s="85"/>
    </row>
    <row r="491" spans="33:36" x14ac:dyDescent="0.25">
      <c r="AG491" s="85"/>
      <c r="AH491" s="86"/>
      <c r="AI491" s="85"/>
      <c r="AJ491" s="85"/>
    </row>
    <row r="492" spans="33:36" x14ac:dyDescent="0.25">
      <c r="AG492" s="85"/>
      <c r="AH492" s="86"/>
      <c r="AI492" s="85"/>
      <c r="AJ492" s="85"/>
    </row>
    <row r="493" spans="33:36" x14ac:dyDescent="0.25">
      <c r="AG493" s="85"/>
      <c r="AH493" s="86"/>
      <c r="AI493" s="85"/>
      <c r="AJ493" s="85"/>
    </row>
    <row r="494" spans="33:36" x14ac:dyDescent="0.25">
      <c r="AG494" s="85"/>
      <c r="AH494" s="86"/>
      <c r="AI494" s="85"/>
      <c r="AJ494" s="85"/>
    </row>
    <row r="495" spans="33:36" x14ac:dyDescent="0.25">
      <c r="AG495" s="85"/>
      <c r="AH495" s="86"/>
      <c r="AI495" s="85"/>
      <c r="AJ495" s="85"/>
    </row>
    <row r="496" spans="33:36" x14ac:dyDescent="0.25">
      <c r="AG496" s="85"/>
      <c r="AH496" s="86"/>
      <c r="AI496" s="85"/>
      <c r="AJ496" s="85"/>
    </row>
    <row r="497" spans="33:36" x14ac:dyDescent="0.25">
      <c r="AG497" s="85"/>
      <c r="AH497" s="86"/>
      <c r="AI497" s="85"/>
      <c r="AJ497" s="85"/>
    </row>
    <row r="498" spans="33:36" x14ac:dyDescent="0.25">
      <c r="AG498" s="85"/>
      <c r="AH498" s="86"/>
      <c r="AI498" s="85"/>
      <c r="AJ498" s="85"/>
    </row>
    <row r="499" spans="33:36" x14ac:dyDescent="0.25">
      <c r="AG499" s="85"/>
      <c r="AH499" s="86"/>
      <c r="AI499" s="85"/>
      <c r="AJ499" s="85"/>
    </row>
    <row r="500" spans="33:36" x14ac:dyDescent="0.25">
      <c r="AG500" s="85"/>
      <c r="AH500" s="86"/>
      <c r="AI500" s="85"/>
      <c r="AJ500" s="85"/>
    </row>
    <row r="501" spans="33:36" x14ac:dyDescent="0.25">
      <c r="AG501" s="85"/>
      <c r="AH501" s="86"/>
      <c r="AI501" s="85"/>
      <c r="AJ501" s="85"/>
    </row>
    <row r="502" spans="33:36" x14ac:dyDescent="0.25">
      <c r="AG502" s="85"/>
      <c r="AH502" s="86"/>
      <c r="AI502" s="85"/>
      <c r="AJ502" s="85"/>
    </row>
    <row r="503" spans="33:36" x14ac:dyDescent="0.25">
      <c r="AG503" s="85"/>
      <c r="AH503" s="86"/>
      <c r="AI503" s="85"/>
      <c r="AJ503" s="85"/>
    </row>
    <row r="504" spans="33:36" x14ac:dyDescent="0.25">
      <c r="AG504" s="85"/>
      <c r="AH504" s="86"/>
      <c r="AI504" s="85"/>
      <c r="AJ504" s="85"/>
    </row>
    <row r="505" spans="33:36" x14ac:dyDescent="0.25">
      <c r="AG505" s="85"/>
      <c r="AH505" s="86"/>
      <c r="AI505" s="85"/>
      <c r="AJ505" s="85"/>
    </row>
    <row r="506" spans="33:36" x14ac:dyDescent="0.25">
      <c r="AG506" s="85"/>
      <c r="AH506" s="86"/>
      <c r="AI506" s="85"/>
      <c r="AJ506" s="85"/>
    </row>
    <row r="507" spans="33:36" x14ac:dyDescent="0.25">
      <c r="AG507" s="85"/>
      <c r="AH507" s="86"/>
      <c r="AI507" s="85"/>
      <c r="AJ507" s="85"/>
    </row>
    <row r="508" spans="33:36" x14ac:dyDescent="0.25">
      <c r="AG508" s="85"/>
      <c r="AH508" s="86"/>
      <c r="AI508" s="85"/>
      <c r="AJ508" s="85"/>
    </row>
    <row r="509" spans="33:36" x14ac:dyDescent="0.25">
      <c r="AG509" s="85"/>
      <c r="AH509" s="86"/>
      <c r="AI509" s="85"/>
      <c r="AJ509" s="85"/>
    </row>
    <row r="510" spans="33:36" x14ac:dyDescent="0.25">
      <c r="AG510" s="85"/>
      <c r="AH510" s="86"/>
      <c r="AI510" s="85"/>
      <c r="AJ510" s="85"/>
    </row>
    <row r="511" spans="33:36" x14ac:dyDescent="0.25">
      <c r="AG511" s="85"/>
      <c r="AH511" s="86"/>
      <c r="AI511" s="85"/>
      <c r="AJ511" s="85"/>
    </row>
    <row r="512" spans="33:36" x14ac:dyDescent="0.25">
      <c r="AG512" s="85"/>
      <c r="AH512" s="86"/>
      <c r="AI512" s="85"/>
      <c r="AJ512" s="85"/>
    </row>
    <row r="513" spans="33:36" x14ac:dyDescent="0.25">
      <c r="AG513" s="85"/>
      <c r="AH513" s="86"/>
      <c r="AI513" s="85"/>
      <c r="AJ513" s="85"/>
    </row>
    <row r="514" spans="33:36" x14ac:dyDescent="0.25">
      <c r="AG514" s="85"/>
      <c r="AH514" s="86"/>
      <c r="AI514" s="85"/>
      <c r="AJ514" s="85"/>
    </row>
    <row r="515" spans="33:36" x14ac:dyDescent="0.25">
      <c r="AG515" s="85"/>
      <c r="AH515" s="86"/>
      <c r="AI515" s="85"/>
      <c r="AJ515" s="85"/>
    </row>
    <row r="516" spans="33:36" x14ac:dyDescent="0.25">
      <c r="AG516" s="85"/>
      <c r="AH516" s="86"/>
      <c r="AI516" s="85"/>
      <c r="AJ516" s="85"/>
    </row>
    <row r="517" spans="33:36" x14ac:dyDescent="0.25">
      <c r="AG517" s="85"/>
      <c r="AH517" s="86"/>
      <c r="AI517" s="85"/>
      <c r="AJ517" s="85"/>
    </row>
    <row r="518" spans="33:36" x14ac:dyDescent="0.25">
      <c r="AG518" s="85"/>
      <c r="AH518" s="86"/>
      <c r="AI518" s="85"/>
      <c r="AJ518" s="85"/>
    </row>
    <row r="519" spans="33:36" x14ac:dyDescent="0.25">
      <c r="AG519" s="85"/>
      <c r="AH519" s="86"/>
      <c r="AI519" s="85"/>
      <c r="AJ519" s="85"/>
    </row>
    <row r="520" spans="33:36" x14ac:dyDescent="0.25">
      <c r="AG520" s="85"/>
      <c r="AH520" s="86"/>
      <c r="AI520" s="85"/>
      <c r="AJ520" s="85"/>
    </row>
    <row r="521" spans="33:36" x14ac:dyDescent="0.25">
      <c r="AG521" s="85"/>
      <c r="AH521" s="86"/>
      <c r="AI521" s="85"/>
      <c r="AJ521" s="85"/>
    </row>
    <row r="522" spans="33:36" x14ac:dyDescent="0.25">
      <c r="AG522" s="85"/>
      <c r="AH522" s="86"/>
      <c r="AI522" s="85"/>
      <c r="AJ522" s="85"/>
    </row>
    <row r="523" spans="33:36" x14ac:dyDescent="0.25">
      <c r="AG523" s="85"/>
      <c r="AH523" s="86"/>
      <c r="AI523" s="85"/>
      <c r="AJ523" s="85"/>
    </row>
    <row r="524" spans="33:36" x14ac:dyDescent="0.25">
      <c r="AG524" s="85"/>
      <c r="AH524" s="86"/>
      <c r="AI524" s="85"/>
      <c r="AJ524" s="85"/>
    </row>
    <row r="525" spans="33:36" x14ac:dyDescent="0.25">
      <c r="AG525" s="85"/>
      <c r="AH525" s="86"/>
      <c r="AI525" s="85"/>
      <c r="AJ525" s="85"/>
    </row>
    <row r="526" spans="33:36" x14ac:dyDescent="0.25">
      <c r="AG526" s="85"/>
      <c r="AH526" s="86"/>
      <c r="AI526" s="85"/>
      <c r="AJ526" s="85"/>
    </row>
    <row r="527" spans="33:36" x14ac:dyDescent="0.25">
      <c r="AG527" s="85"/>
      <c r="AH527" s="86"/>
      <c r="AI527" s="85"/>
      <c r="AJ527" s="85"/>
    </row>
    <row r="528" spans="33:36" x14ac:dyDescent="0.25">
      <c r="AG528" s="85"/>
      <c r="AH528" s="86"/>
      <c r="AI528" s="85"/>
      <c r="AJ528" s="85"/>
    </row>
    <row r="529" spans="33:36" x14ac:dyDescent="0.25">
      <c r="AG529" s="85"/>
      <c r="AH529" s="86"/>
      <c r="AI529" s="85"/>
      <c r="AJ529" s="85"/>
    </row>
    <row r="530" spans="33:36" x14ac:dyDescent="0.25">
      <c r="AG530" s="85"/>
      <c r="AH530" s="86"/>
      <c r="AI530" s="85"/>
      <c r="AJ530" s="85"/>
    </row>
    <row r="531" spans="33:36" x14ac:dyDescent="0.25">
      <c r="AG531" s="85"/>
      <c r="AH531" s="86"/>
      <c r="AI531" s="85"/>
      <c r="AJ531" s="85"/>
    </row>
    <row r="532" spans="33:36" x14ac:dyDescent="0.25">
      <c r="AG532" s="85"/>
      <c r="AH532" s="86"/>
      <c r="AI532" s="85"/>
      <c r="AJ532" s="85"/>
    </row>
    <row r="533" spans="33:36" x14ac:dyDescent="0.25">
      <c r="AG533" s="85"/>
      <c r="AH533" s="86"/>
      <c r="AI533" s="85"/>
      <c r="AJ533" s="85"/>
    </row>
    <row r="534" spans="33:36" x14ac:dyDescent="0.25">
      <c r="AG534" s="85"/>
      <c r="AH534" s="86"/>
      <c r="AI534" s="85"/>
      <c r="AJ534" s="85"/>
    </row>
    <row r="535" spans="33:36" x14ac:dyDescent="0.25">
      <c r="AG535" s="85"/>
      <c r="AH535" s="86"/>
      <c r="AI535" s="85"/>
      <c r="AJ535" s="85"/>
    </row>
    <row r="536" spans="33:36" x14ac:dyDescent="0.25">
      <c r="AG536" s="85"/>
      <c r="AH536" s="86"/>
      <c r="AI536" s="85"/>
      <c r="AJ536" s="85"/>
    </row>
    <row r="537" spans="33:36" x14ac:dyDescent="0.25">
      <c r="AG537" s="85"/>
      <c r="AH537" s="86"/>
      <c r="AI537" s="85"/>
      <c r="AJ537" s="85"/>
    </row>
    <row r="538" spans="33:36" x14ac:dyDescent="0.25">
      <c r="AG538" s="85"/>
      <c r="AH538" s="86"/>
      <c r="AI538" s="85"/>
      <c r="AJ538" s="85"/>
    </row>
    <row r="539" spans="33:36" x14ac:dyDescent="0.25">
      <c r="AG539" s="85"/>
      <c r="AH539" s="86"/>
      <c r="AI539" s="85"/>
      <c r="AJ539" s="85"/>
    </row>
    <row r="540" spans="33:36" x14ac:dyDescent="0.25">
      <c r="AG540" s="85"/>
      <c r="AH540" s="86"/>
      <c r="AI540" s="85"/>
      <c r="AJ540" s="85"/>
    </row>
    <row r="541" spans="33:36" x14ac:dyDescent="0.25">
      <c r="AG541" s="85"/>
      <c r="AH541" s="86"/>
      <c r="AI541" s="85"/>
      <c r="AJ541" s="85"/>
    </row>
    <row r="542" spans="33:36" x14ac:dyDescent="0.25">
      <c r="AG542" s="85"/>
      <c r="AH542" s="86"/>
      <c r="AI542" s="85"/>
      <c r="AJ542" s="85"/>
    </row>
    <row r="543" spans="33:36" x14ac:dyDescent="0.25">
      <c r="AG543" s="85"/>
      <c r="AH543" s="86"/>
      <c r="AI543" s="85"/>
      <c r="AJ543" s="85"/>
    </row>
    <row r="544" spans="33:36" x14ac:dyDescent="0.25">
      <c r="AG544" s="85"/>
      <c r="AH544" s="86"/>
      <c r="AI544" s="85"/>
      <c r="AJ544" s="85"/>
    </row>
    <row r="545" spans="33:36" x14ac:dyDescent="0.25">
      <c r="AG545" s="85"/>
      <c r="AH545" s="86"/>
      <c r="AI545" s="85"/>
      <c r="AJ545" s="85"/>
    </row>
    <row r="546" spans="33:36" x14ac:dyDescent="0.25">
      <c r="AG546" s="85"/>
      <c r="AH546" s="86"/>
      <c r="AI546" s="85"/>
      <c r="AJ546" s="85"/>
    </row>
    <row r="547" spans="33:36" x14ac:dyDescent="0.25">
      <c r="AG547" s="85"/>
      <c r="AH547" s="86"/>
      <c r="AI547" s="85"/>
      <c r="AJ547" s="85"/>
    </row>
    <row r="548" spans="33:36" x14ac:dyDescent="0.25">
      <c r="AG548" s="85"/>
      <c r="AH548" s="86"/>
      <c r="AI548" s="85"/>
      <c r="AJ548" s="85"/>
    </row>
    <row r="549" spans="33:36" x14ac:dyDescent="0.25">
      <c r="AG549" s="85"/>
      <c r="AH549" s="86"/>
      <c r="AI549" s="85"/>
      <c r="AJ549" s="85"/>
    </row>
    <row r="550" spans="33:36" x14ac:dyDescent="0.25">
      <c r="AG550" s="85"/>
      <c r="AH550" s="86"/>
      <c r="AI550" s="85"/>
      <c r="AJ550" s="85"/>
    </row>
    <row r="551" spans="33:36" x14ac:dyDescent="0.25">
      <c r="AG551" s="85"/>
      <c r="AH551" s="86"/>
      <c r="AI551" s="85"/>
      <c r="AJ551" s="85"/>
    </row>
    <row r="552" spans="33:36" x14ac:dyDescent="0.25">
      <c r="AG552" s="85"/>
      <c r="AH552" s="86"/>
      <c r="AI552" s="85"/>
      <c r="AJ552" s="85"/>
    </row>
    <row r="553" spans="33:36" x14ac:dyDescent="0.25">
      <c r="AG553" s="85"/>
      <c r="AH553" s="86"/>
      <c r="AI553" s="85"/>
      <c r="AJ553" s="85"/>
    </row>
    <row r="554" spans="33:36" x14ac:dyDescent="0.25">
      <c r="AG554" s="85"/>
      <c r="AH554" s="86"/>
      <c r="AI554" s="85"/>
      <c r="AJ554" s="85"/>
    </row>
    <row r="555" spans="33:36" x14ac:dyDescent="0.25">
      <c r="AG555" s="85"/>
      <c r="AH555" s="86"/>
      <c r="AI555" s="85"/>
      <c r="AJ555" s="85"/>
    </row>
    <row r="556" spans="33:36" x14ac:dyDescent="0.25">
      <c r="AG556" s="85"/>
      <c r="AH556" s="86"/>
      <c r="AI556" s="85"/>
      <c r="AJ556" s="85"/>
    </row>
    <row r="557" spans="33:36" x14ac:dyDescent="0.25">
      <c r="AG557" s="85"/>
      <c r="AH557" s="86"/>
      <c r="AI557" s="85"/>
      <c r="AJ557" s="85"/>
    </row>
    <row r="558" spans="33:36" x14ac:dyDescent="0.25">
      <c r="AG558" s="85"/>
      <c r="AH558" s="86"/>
      <c r="AI558" s="85"/>
      <c r="AJ558" s="85"/>
    </row>
    <row r="559" spans="33:36" x14ac:dyDescent="0.25">
      <c r="AG559" s="85"/>
      <c r="AH559" s="86"/>
      <c r="AI559" s="85"/>
      <c r="AJ559" s="85"/>
    </row>
    <row r="560" spans="33:36" x14ac:dyDescent="0.25">
      <c r="AG560" s="85"/>
      <c r="AH560" s="86"/>
      <c r="AI560" s="85"/>
      <c r="AJ560" s="85"/>
    </row>
    <row r="561" spans="33:36" x14ac:dyDescent="0.25">
      <c r="AG561" s="85"/>
      <c r="AH561" s="86"/>
      <c r="AI561" s="85"/>
      <c r="AJ561" s="85"/>
    </row>
    <row r="562" spans="33:36" x14ac:dyDescent="0.25">
      <c r="AG562" s="85"/>
      <c r="AH562" s="86"/>
      <c r="AI562" s="85"/>
      <c r="AJ562" s="85"/>
    </row>
    <row r="563" spans="33:36" x14ac:dyDescent="0.25">
      <c r="AG563" s="85"/>
      <c r="AH563" s="86"/>
      <c r="AI563" s="85"/>
      <c r="AJ563" s="85"/>
    </row>
    <row r="564" spans="33:36" x14ac:dyDescent="0.25">
      <c r="AG564" s="85"/>
      <c r="AH564" s="86"/>
      <c r="AI564" s="85"/>
      <c r="AJ564" s="85"/>
    </row>
    <row r="565" spans="33:36" x14ac:dyDescent="0.25">
      <c r="AG565" s="85"/>
      <c r="AH565" s="86"/>
      <c r="AI565" s="85"/>
      <c r="AJ565" s="85"/>
    </row>
    <row r="566" spans="33:36" x14ac:dyDescent="0.25">
      <c r="AG566" s="85"/>
      <c r="AH566" s="86"/>
      <c r="AI566" s="85"/>
      <c r="AJ566" s="85"/>
    </row>
    <row r="567" spans="33:36" x14ac:dyDescent="0.25">
      <c r="AG567" s="85"/>
      <c r="AH567" s="86"/>
      <c r="AI567" s="85"/>
      <c r="AJ567" s="85"/>
    </row>
    <row r="568" spans="33:36" x14ac:dyDescent="0.25">
      <c r="AG568" s="85"/>
      <c r="AH568" s="86"/>
      <c r="AI568" s="85"/>
      <c r="AJ568" s="85"/>
    </row>
    <row r="569" spans="33:36" x14ac:dyDescent="0.25">
      <c r="AG569" s="85"/>
      <c r="AH569" s="86"/>
      <c r="AI569" s="85"/>
      <c r="AJ569" s="85"/>
    </row>
    <row r="570" spans="33:36" x14ac:dyDescent="0.25">
      <c r="AG570" s="85"/>
      <c r="AH570" s="86"/>
      <c r="AI570" s="85"/>
      <c r="AJ570" s="85"/>
    </row>
    <row r="571" spans="33:36" x14ac:dyDescent="0.25">
      <c r="AG571" s="85"/>
      <c r="AH571" s="86"/>
      <c r="AI571" s="85"/>
      <c r="AJ571" s="85"/>
    </row>
    <row r="572" spans="33:36" x14ac:dyDescent="0.25">
      <c r="AG572" s="85"/>
      <c r="AH572" s="86"/>
      <c r="AI572" s="85"/>
      <c r="AJ572" s="85"/>
    </row>
    <row r="573" spans="33:36" x14ac:dyDescent="0.25">
      <c r="AG573" s="85"/>
      <c r="AH573" s="86"/>
      <c r="AI573" s="85"/>
      <c r="AJ573" s="85"/>
    </row>
    <row r="574" spans="33:36" x14ac:dyDescent="0.25">
      <c r="AG574" s="85"/>
      <c r="AH574" s="86"/>
      <c r="AI574" s="85"/>
      <c r="AJ574" s="85"/>
    </row>
    <row r="575" spans="33:36" x14ac:dyDescent="0.25">
      <c r="AG575" s="85"/>
      <c r="AH575" s="86"/>
      <c r="AI575" s="85"/>
      <c r="AJ575" s="85"/>
    </row>
    <row r="576" spans="33:36" x14ac:dyDescent="0.25">
      <c r="AG576" s="85"/>
      <c r="AH576" s="86"/>
      <c r="AI576" s="85"/>
      <c r="AJ576" s="85"/>
    </row>
    <row r="577" spans="33:36" x14ac:dyDescent="0.25">
      <c r="AG577" s="85"/>
      <c r="AH577" s="86"/>
      <c r="AI577" s="85"/>
      <c r="AJ577" s="85"/>
    </row>
    <row r="578" spans="33:36" x14ac:dyDescent="0.25">
      <c r="AG578" s="85"/>
      <c r="AH578" s="86"/>
      <c r="AI578" s="85"/>
      <c r="AJ578" s="85"/>
    </row>
    <row r="579" spans="33:36" x14ac:dyDescent="0.25">
      <c r="AG579" s="85"/>
      <c r="AH579" s="86"/>
      <c r="AI579" s="85"/>
      <c r="AJ579" s="85"/>
    </row>
    <row r="580" spans="33:36" x14ac:dyDescent="0.25">
      <c r="AG580" s="85"/>
      <c r="AH580" s="86"/>
      <c r="AI580" s="85"/>
      <c r="AJ580" s="85"/>
    </row>
    <row r="581" spans="33:36" x14ac:dyDescent="0.25">
      <c r="AG581" s="85"/>
      <c r="AH581" s="86"/>
      <c r="AI581" s="85"/>
      <c r="AJ581" s="85"/>
    </row>
    <row r="582" spans="33:36" x14ac:dyDescent="0.25">
      <c r="AG582" s="85"/>
      <c r="AH582" s="86"/>
      <c r="AI582" s="85"/>
      <c r="AJ582" s="85"/>
    </row>
    <row r="583" spans="33:36" x14ac:dyDescent="0.25">
      <c r="AG583" s="85"/>
      <c r="AH583" s="86"/>
      <c r="AI583" s="85"/>
      <c r="AJ583" s="85"/>
    </row>
    <row r="584" spans="33:36" x14ac:dyDescent="0.25">
      <c r="AG584" s="85"/>
      <c r="AH584" s="86"/>
      <c r="AI584" s="85"/>
      <c r="AJ584" s="85"/>
    </row>
    <row r="585" spans="33:36" x14ac:dyDescent="0.25">
      <c r="AG585" s="85"/>
      <c r="AH585" s="86"/>
      <c r="AI585" s="85"/>
      <c r="AJ585" s="85"/>
    </row>
    <row r="586" spans="33:36" x14ac:dyDescent="0.25">
      <c r="AG586" s="85"/>
      <c r="AH586" s="86"/>
      <c r="AI586" s="85"/>
      <c r="AJ586" s="85"/>
    </row>
    <row r="587" spans="33:36" x14ac:dyDescent="0.25">
      <c r="AG587" s="85"/>
      <c r="AH587" s="86"/>
      <c r="AI587" s="85"/>
      <c r="AJ587" s="85"/>
    </row>
    <row r="588" spans="33:36" x14ac:dyDescent="0.25">
      <c r="AG588" s="85"/>
      <c r="AH588" s="86"/>
      <c r="AI588" s="85"/>
      <c r="AJ588" s="85"/>
    </row>
    <row r="589" spans="33:36" x14ac:dyDescent="0.25">
      <c r="AG589" s="85"/>
      <c r="AH589" s="86"/>
      <c r="AI589" s="85"/>
      <c r="AJ589" s="85"/>
    </row>
    <row r="590" spans="33:36" x14ac:dyDescent="0.25">
      <c r="AG590" s="85"/>
      <c r="AH590" s="86"/>
      <c r="AI590" s="85"/>
      <c r="AJ590" s="85"/>
    </row>
    <row r="591" spans="33:36" x14ac:dyDescent="0.25">
      <c r="AG591" s="85"/>
      <c r="AH591" s="86"/>
      <c r="AI591" s="85"/>
      <c r="AJ591" s="85"/>
    </row>
    <row r="592" spans="33:36" x14ac:dyDescent="0.25">
      <c r="AG592" s="85"/>
      <c r="AH592" s="86"/>
      <c r="AI592" s="85"/>
      <c r="AJ592" s="85"/>
    </row>
    <row r="593" spans="33:36" x14ac:dyDescent="0.25">
      <c r="AG593" s="85"/>
      <c r="AH593" s="86"/>
      <c r="AI593" s="85"/>
      <c r="AJ593" s="85"/>
    </row>
    <row r="594" spans="33:36" x14ac:dyDescent="0.25">
      <c r="AG594" s="85"/>
      <c r="AH594" s="86"/>
      <c r="AI594" s="85"/>
      <c r="AJ594" s="85"/>
    </row>
    <row r="595" spans="33:36" x14ac:dyDescent="0.25">
      <c r="AG595" s="85"/>
      <c r="AH595" s="86"/>
      <c r="AI595" s="85"/>
      <c r="AJ595" s="85"/>
    </row>
    <row r="596" spans="33:36" x14ac:dyDescent="0.25">
      <c r="AG596" s="85"/>
      <c r="AH596" s="86"/>
      <c r="AI596" s="85"/>
      <c r="AJ596" s="85"/>
    </row>
    <row r="597" spans="33:36" x14ac:dyDescent="0.25">
      <c r="AG597" s="85"/>
      <c r="AH597" s="86"/>
      <c r="AI597" s="85"/>
      <c r="AJ597" s="85"/>
    </row>
    <row r="598" spans="33:36" x14ac:dyDescent="0.25">
      <c r="AG598" s="85"/>
      <c r="AH598" s="86"/>
      <c r="AI598" s="85"/>
      <c r="AJ598" s="85"/>
    </row>
    <row r="599" spans="33:36" x14ac:dyDescent="0.25">
      <c r="AG599" s="85"/>
      <c r="AH599" s="86"/>
      <c r="AI599" s="85"/>
      <c r="AJ599" s="85"/>
    </row>
    <row r="600" spans="33:36" x14ac:dyDescent="0.25">
      <c r="AG600" s="85"/>
      <c r="AH600" s="86"/>
      <c r="AI600" s="85"/>
      <c r="AJ600" s="85"/>
    </row>
    <row r="601" spans="33:36" x14ac:dyDescent="0.25">
      <c r="AG601" s="85"/>
      <c r="AH601" s="86"/>
      <c r="AI601" s="85"/>
      <c r="AJ601" s="85"/>
    </row>
    <row r="602" spans="33:36" x14ac:dyDescent="0.25">
      <c r="AG602" s="85"/>
      <c r="AH602" s="86"/>
      <c r="AI602" s="85"/>
      <c r="AJ602" s="85"/>
    </row>
    <row r="603" spans="33:36" x14ac:dyDescent="0.25">
      <c r="AG603" s="85"/>
      <c r="AH603" s="86"/>
      <c r="AI603" s="85"/>
      <c r="AJ603" s="85"/>
    </row>
    <row r="604" spans="33:36" x14ac:dyDescent="0.25">
      <c r="AG604" s="85"/>
      <c r="AH604" s="86"/>
      <c r="AI604" s="85"/>
      <c r="AJ604" s="85"/>
    </row>
    <row r="605" spans="33:36" x14ac:dyDescent="0.25">
      <c r="AG605" s="85"/>
      <c r="AH605" s="86"/>
      <c r="AI605" s="85"/>
      <c r="AJ605" s="85"/>
    </row>
    <row r="606" spans="33:36" x14ac:dyDescent="0.25">
      <c r="AG606" s="85"/>
      <c r="AH606" s="86"/>
      <c r="AI606" s="85"/>
      <c r="AJ606" s="85"/>
    </row>
    <row r="607" spans="33:36" x14ac:dyDescent="0.25">
      <c r="AG607" s="85"/>
      <c r="AH607" s="86"/>
      <c r="AI607" s="85"/>
      <c r="AJ607" s="85"/>
    </row>
    <row r="608" spans="33:36" x14ac:dyDescent="0.25">
      <c r="AG608" s="85"/>
      <c r="AH608" s="86"/>
      <c r="AI608" s="85"/>
      <c r="AJ608" s="85"/>
    </row>
    <row r="609" spans="33:36" x14ac:dyDescent="0.25">
      <c r="AG609" s="85"/>
      <c r="AH609" s="86"/>
      <c r="AI609" s="85"/>
      <c r="AJ609" s="85"/>
    </row>
    <row r="610" spans="33:36" x14ac:dyDescent="0.25">
      <c r="AG610" s="85"/>
      <c r="AH610" s="86"/>
      <c r="AI610" s="85"/>
      <c r="AJ610" s="85"/>
    </row>
    <row r="611" spans="33:36" x14ac:dyDescent="0.25">
      <c r="AG611" s="85"/>
      <c r="AH611" s="86"/>
      <c r="AI611" s="85"/>
      <c r="AJ611" s="85"/>
    </row>
    <row r="612" spans="33:36" x14ac:dyDescent="0.25">
      <c r="AG612" s="85"/>
      <c r="AH612" s="86"/>
      <c r="AI612" s="85"/>
      <c r="AJ612" s="85"/>
    </row>
    <row r="613" spans="33:36" x14ac:dyDescent="0.25">
      <c r="AG613" s="85"/>
      <c r="AH613" s="86"/>
      <c r="AI613" s="85"/>
      <c r="AJ613" s="85"/>
    </row>
    <row r="614" spans="33:36" x14ac:dyDescent="0.25">
      <c r="AG614" s="85"/>
      <c r="AH614" s="86"/>
      <c r="AI614" s="85"/>
      <c r="AJ614" s="85"/>
    </row>
    <row r="615" spans="33:36" x14ac:dyDescent="0.25">
      <c r="AG615" s="85"/>
      <c r="AH615" s="86"/>
      <c r="AI615" s="85"/>
      <c r="AJ615" s="85"/>
    </row>
    <row r="616" spans="33:36" x14ac:dyDescent="0.25">
      <c r="AG616" s="85"/>
      <c r="AH616" s="86"/>
      <c r="AI616" s="85"/>
      <c r="AJ616" s="85"/>
    </row>
    <row r="617" spans="33:36" x14ac:dyDescent="0.25">
      <c r="AG617" s="85"/>
      <c r="AH617" s="86"/>
      <c r="AI617" s="85"/>
      <c r="AJ617" s="85"/>
    </row>
    <row r="618" spans="33:36" x14ac:dyDescent="0.25">
      <c r="AG618" s="85"/>
      <c r="AH618" s="86"/>
      <c r="AI618" s="85"/>
      <c r="AJ618" s="85"/>
    </row>
    <row r="619" spans="33:36" x14ac:dyDescent="0.25">
      <c r="AG619" s="85"/>
      <c r="AH619" s="86"/>
      <c r="AI619" s="85"/>
      <c r="AJ619" s="85"/>
    </row>
    <row r="620" spans="33:36" x14ac:dyDescent="0.25">
      <c r="AG620" s="85"/>
      <c r="AH620" s="86"/>
      <c r="AI620" s="85"/>
      <c r="AJ620" s="85"/>
    </row>
    <row r="621" spans="33:36" x14ac:dyDescent="0.25">
      <c r="AG621" s="85"/>
      <c r="AH621" s="86"/>
      <c r="AI621" s="85"/>
      <c r="AJ621" s="85"/>
    </row>
    <row r="622" spans="33:36" x14ac:dyDescent="0.25">
      <c r="AG622" s="85"/>
      <c r="AH622" s="86"/>
      <c r="AI622" s="85"/>
      <c r="AJ622" s="85"/>
    </row>
    <row r="623" spans="33:36" x14ac:dyDescent="0.25">
      <c r="AG623" s="85"/>
      <c r="AH623" s="86"/>
      <c r="AI623" s="85"/>
      <c r="AJ623" s="85"/>
    </row>
    <row r="624" spans="33:36" x14ac:dyDescent="0.25">
      <c r="AG624" s="85"/>
      <c r="AH624" s="86"/>
      <c r="AI624" s="85"/>
      <c r="AJ624" s="85"/>
    </row>
    <row r="625" spans="33:36" x14ac:dyDescent="0.25">
      <c r="AG625" s="85"/>
      <c r="AH625" s="86"/>
      <c r="AI625" s="85"/>
      <c r="AJ625" s="85"/>
    </row>
    <row r="626" spans="33:36" x14ac:dyDescent="0.25">
      <c r="AG626" s="85"/>
      <c r="AH626" s="86"/>
      <c r="AI626" s="85"/>
      <c r="AJ626" s="85"/>
    </row>
    <row r="627" spans="33:36" x14ac:dyDescent="0.25">
      <c r="AG627" s="85"/>
      <c r="AH627" s="86"/>
      <c r="AI627" s="85"/>
      <c r="AJ627" s="85"/>
    </row>
    <row r="628" spans="33:36" x14ac:dyDescent="0.25">
      <c r="AG628" s="85"/>
      <c r="AH628" s="86"/>
      <c r="AI628" s="85"/>
      <c r="AJ628" s="85"/>
    </row>
    <row r="629" spans="33:36" x14ac:dyDescent="0.25">
      <c r="AG629" s="85"/>
      <c r="AH629" s="86"/>
      <c r="AI629" s="85"/>
      <c r="AJ629" s="85"/>
    </row>
    <row r="630" spans="33:36" x14ac:dyDescent="0.25">
      <c r="AG630" s="85"/>
      <c r="AH630" s="86"/>
      <c r="AI630" s="85"/>
      <c r="AJ630" s="85"/>
    </row>
    <row r="631" spans="33:36" x14ac:dyDescent="0.25">
      <c r="AG631" s="85"/>
      <c r="AH631" s="86"/>
      <c r="AI631" s="85"/>
      <c r="AJ631" s="85"/>
    </row>
    <row r="632" spans="33:36" x14ac:dyDescent="0.25">
      <c r="AG632" s="85"/>
      <c r="AH632" s="86"/>
      <c r="AI632" s="85"/>
      <c r="AJ632" s="85"/>
    </row>
    <row r="633" spans="33:36" x14ac:dyDescent="0.25">
      <c r="AG633" s="85"/>
      <c r="AH633" s="86"/>
      <c r="AI633" s="85"/>
      <c r="AJ633" s="85"/>
    </row>
    <row r="634" spans="33:36" x14ac:dyDescent="0.25">
      <c r="AG634" s="85"/>
      <c r="AH634" s="86"/>
      <c r="AI634" s="85"/>
      <c r="AJ634" s="85"/>
    </row>
    <row r="635" spans="33:36" x14ac:dyDescent="0.25">
      <c r="AG635" s="85"/>
      <c r="AH635" s="86"/>
      <c r="AI635" s="85"/>
      <c r="AJ635" s="85"/>
    </row>
    <row r="636" spans="33:36" x14ac:dyDescent="0.25">
      <c r="AG636" s="85"/>
      <c r="AH636" s="86"/>
      <c r="AI636" s="85"/>
      <c r="AJ636" s="85"/>
    </row>
    <row r="637" spans="33:36" x14ac:dyDescent="0.25">
      <c r="AG637" s="85"/>
      <c r="AH637" s="86"/>
      <c r="AI637" s="85"/>
      <c r="AJ637" s="85"/>
    </row>
    <row r="638" spans="33:36" x14ac:dyDescent="0.25">
      <c r="AG638" s="85"/>
      <c r="AH638" s="86"/>
      <c r="AI638" s="85"/>
      <c r="AJ638" s="85"/>
    </row>
    <row r="639" spans="33:36" x14ac:dyDescent="0.25">
      <c r="AG639" s="85"/>
      <c r="AH639" s="86"/>
      <c r="AI639" s="85"/>
      <c r="AJ639" s="85"/>
    </row>
    <row r="640" spans="33:36" x14ac:dyDescent="0.25">
      <c r="AG640" s="85"/>
      <c r="AH640" s="86"/>
      <c r="AI640" s="85"/>
      <c r="AJ640" s="85"/>
    </row>
    <row r="641" spans="33:36" x14ac:dyDescent="0.25">
      <c r="AG641" s="85"/>
      <c r="AH641" s="86"/>
      <c r="AI641" s="85"/>
      <c r="AJ641" s="85"/>
    </row>
    <row r="642" spans="33:36" x14ac:dyDescent="0.25">
      <c r="AG642" s="85"/>
      <c r="AH642" s="86"/>
      <c r="AI642" s="85"/>
      <c r="AJ642" s="85"/>
    </row>
    <row r="643" spans="33:36" x14ac:dyDescent="0.25">
      <c r="AG643" s="85"/>
      <c r="AH643" s="86"/>
      <c r="AI643" s="85"/>
      <c r="AJ643" s="85"/>
    </row>
    <row r="644" spans="33:36" x14ac:dyDescent="0.25">
      <c r="AG644" s="85"/>
      <c r="AH644" s="86"/>
      <c r="AI644" s="85"/>
      <c r="AJ644" s="85"/>
    </row>
    <row r="645" spans="33:36" x14ac:dyDescent="0.25">
      <c r="AG645" s="85"/>
      <c r="AH645" s="86"/>
      <c r="AI645" s="85"/>
      <c r="AJ645" s="85"/>
    </row>
    <row r="646" spans="33:36" x14ac:dyDescent="0.25">
      <c r="AG646" s="85"/>
      <c r="AH646" s="86"/>
      <c r="AI646" s="85"/>
      <c r="AJ646" s="85"/>
    </row>
    <row r="647" spans="33:36" x14ac:dyDescent="0.25">
      <c r="AG647" s="85"/>
      <c r="AH647" s="86"/>
      <c r="AI647" s="85"/>
      <c r="AJ647" s="85"/>
    </row>
    <row r="648" spans="33:36" x14ac:dyDescent="0.25">
      <c r="AG648" s="85"/>
      <c r="AH648" s="86"/>
      <c r="AI648" s="85"/>
      <c r="AJ648" s="85"/>
    </row>
    <row r="649" spans="33:36" x14ac:dyDescent="0.25">
      <c r="AG649" s="85"/>
      <c r="AH649" s="86"/>
      <c r="AI649" s="85"/>
      <c r="AJ649" s="85"/>
    </row>
    <row r="650" spans="33:36" x14ac:dyDescent="0.25">
      <c r="AG650" s="85"/>
      <c r="AH650" s="86"/>
      <c r="AI650" s="85"/>
      <c r="AJ650" s="85"/>
    </row>
    <row r="651" spans="33:36" x14ac:dyDescent="0.25">
      <c r="AG651" s="85"/>
      <c r="AH651" s="86"/>
      <c r="AI651" s="85"/>
      <c r="AJ651" s="85"/>
    </row>
    <row r="652" spans="33:36" x14ac:dyDescent="0.25">
      <c r="AG652" s="85"/>
      <c r="AH652" s="86"/>
      <c r="AI652" s="85"/>
      <c r="AJ652" s="85"/>
    </row>
    <row r="653" spans="33:36" x14ac:dyDescent="0.25">
      <c r="AG653" s="85"/>
      <c r="AH653" s="86"/>
      <c r="AI653" s="85"/>
      <c r="AJ653" s="85"/>
    </row>
    <row r="654" spans="33:36" x14ac:dyDescent="0.25">
      <c r="AG654" s="85"/>
      <c r="AH654" s="86"/>
      <c r="AI654" s="85"/>
      <c r="AJ654" s="85"/>
    </row>
    <row r="655" spans="33:36" x14ac:dyDescent="0.25">
      <c r="AG655" s="85"/>
      <c r="AH655" s="86"/>
      <c r="AI655" s="85"/>
      <c r="AJ655" s="85"/>
    </row>
    <row r="656" spans="33:36" x14ac:dyDescent="0.25">
      <c r="AG656" s="85"/>
      <c r="AH656" s="86"/>
      <c r="AI656" s="85"/>
      <c r="AJ656" s="85"/>
    </row>
    <row r="657" spans="33:36" x14ac:dyDescent="0.25">
      <c r="AG657" s="85"/>
      <c r="AH657" s="86"/>
      <c r="AI657" s="85"/>
      <c r="AJ657" s="85"/>
    </row>
    <row r="658" spans="33:36" x14ac:dyDescent="0.25">
      <c r="AG658" s="85"/>
      <c r="AH658" s="86"/>
      <c r="AI658" s="85"/>
      <c r="AJ658" s="85"/>
    </row>
    <row r="659" spans="33:36" x14ac:dyDescent="0.25">
      <c r="AG659" s="85"/>
      <c r="AH659" s="86"/>
      <c r="AI659" s="85"/>
      <c r="AJ659" s="85"/>
    </row>
    <row r="660" spans="33:36" x14ac:dyDescent="0.25">
      <c r="AG660" s="85"/>
      <c r="AH660" s="86"/>
      <c r="AI660" s="85"/>
      <c r="AJ660" s="85"/>
    </row>
    <row r="661" spans="33:36" x14ac:dyDescent="0.25">
      <c r="AG661" s="85"/>
      <c r="AH661" s="86"/>
      <c r="AI661" s="85"/>
      <c r="AJ661" s="85"/>
    </row>
    <row r="662" spans="33:36" x14ac:dyDescent="0.25">
      <c r="AG662" s="85"/>
      <c r="AH662" s="86"/>
      <c r="AI662" s="85"/>
      <c r="AJ662" s="85"/>
    </row>
    <row r="663" spans="33:36" x14ac:dyDescent="0.25">
      <c r="AG663" s="85"/>
      <c r="AH663" s="86"/>
      <c r="AI663" s="85"/>
      <c r="AJ663" s="85"/>
    </row>
    <row r="664" spans="33:36" x14ac:dyDescent="0.25">
      <c r="AG664" s="85"/>
      <c r="AH664" s="86"/>
      <c r="AI664" s="85"/>
      <c r="AJ664" s="85"/>
    </row>
    <row r="665" spans="33:36" x14ac:dyDescent="0.25">
      <c r="AG665" s="85"/>
      <c r="AH665" s="86"/>
      <c r="AI665" s="85"/>
      <c r="AJ665" s="85"/>
    </row>
    <row r="666" spans="33:36" x14ac:dyDescent="0.25">
      <c r="AG666" s="85"/>
      <c r="AH666" s="86"/>
      <c r="AI666" s="85"/>
      <c r="AJ666" s="85"/>
    </row>
    <row r="667" spans="33:36" x14ac:dyDescent="0.25">
      <c r="AG667" s="85"/>
      <c r="AH667" s="86"/>
      <c r="AI667" s="85"/>
      <c r="AJ667" s="85"/>
    </row>
    <row r="668" spans="33:36" x14ac:dyDescent="0.25">
      <c r="AG668" s="85"/>
      <c r="AH668" s="86"/>
      <c r="AI668" s="85"/>
      <c r="AJ668" s="85"/>
    </row>
    <row r="669" spans="33:36" x14ac:dyDescent="0.25">
      <c r="AG669" s="85"/>
      <c r="AH669" s="86"/>
      <c r="AI669" s="85"/>
      <c r="AJ669" s="85"/>
    </row>
    <row r="670" spans="33:36" x14ac:dyDescent="0.25">
      <c r="AG670" s="85"/>
      <c r="AH670" s="86"/>
      <c r="AI670" s="85"/>
      <c r="AJ670" s="85"/>
    </row>
    <row r="671" spans="33:36" x14ac:dyDescent="0.25">
      <c r="AG671" s="85"/>
      <c r="AH671" s="86"/>
      <c r="AI671" s="85"/>
      <c r="AJ671" s="85"/>
    </row>
    <row r="672" spans="33:36" x14ac:dyDescent="0.25">
      <c r="AG672" s="85"/>
      <c r="AH672" s="86"/>
      <c r="AI672" s="85"/>
      <c r="AJ672" s="85"/>
    </row>
    <row r="673" spans="33:36" x14ac:dyDescent="0.25">
      <c r="AG673" s="85"/>
      <c r="AH673" s="86"/>
      <c r="AI673" s="85"/>
      <c r="AJ673" s="85"/>
    </row>
    <row r="674" spans="33:36" x14ac:dyDescent="0.25">
      <c r="AG674" s="85"/>
      <c r="AH674" s="86"/>
      <c r="AI674" s="85"/>
      <c r="AJ674" s="85"/>
    </row>
    <row r="675" spans="33:36" x14ac:dyDescent="0.25">
      <c r="AG675" s="85"/>
      <c r="AH675" s="86"/>
      <c r="AI675" s="85"/>
      <c r="AJ675" s="85"/>
    </row>
    <row r="676" spans="33:36" x14ac:dyDescent="0.25">
      <c r="AG676" s="85"/>
      <c r="AH676" s="86"/>
      <c r="AI676" s="85"/>
      <c r="AJ676" s="85"/>
    </row>
    <row r="677" spans="33:36" x14ac:dyDescent="0.25">
      <c r="AG677" s="85"/>
      <c r="AH677" s="86"/>
      <c r="AI677" s="85"/>
      <c r="AJ677" s="85"/>
    </row>
    <row r="678" spans="33:36" x14ac:dyDescent="0.25">
      <c r="AG678" s="85"/>
      <c r="AH678" s="86"/>
      <c r="AI678" s="85"/>
      <c r="AJ678" s="85"/>
    </row>
    <row r="679" spans="33:36" x14ac:dyDescent="0.25">
      <c r="AG679" s="85"/>
      <c r="AH679" s="86"/>
      <c r="AI679" s="85"/>
      <c r="AJ679" s="85"/>
    </row>
    <row r="680" spans="33:36" x14ac:dyDescent="0.25">
      <c r="AG680" s="85"/>
      <c r="AH680" s="86"/>
      <c r="AI680" s="85"/>
      <c r="AJ680" s="85"/>
    </row>
    <row r="681" spans="33:36" x14ac:dyDescent="0.25">
      <c r="AG681" s="85"/>
      <c r="AH681" s="86"/>
      <c r="AI681" s="85"/>
      <c r="AJ681" s="85"/>
    </row>
    <row r="682" spans="33:36" x14ac:dyDescent="0.25">
      <c r="AG682" s="85"/>
      <c r="AH682" s="86"/>
      <c r="AI682" s="85"/>
      <c r="AJ682" s="85"/>
    </row>
    <row r="683" spans="33:36" x14ac:dyDescent="0.25">
      <c r="AG683" s="85"/>
      <c r="AH683" s="86"/>
      <c r="AI683" s="85"/>
      <c r="AJ683" s="85"/>
    </row>
    <row r="684" spans="33:36" x14ac:dyDescent="0.25">
      <c r="AG684" s="85"/>
      <c r="AH684" s="86"/>
      <c r="AI684" s="85"/>
      <c r="AJ684" s="85"/>
    </row>
    <row r="685" spans="33:36" x14ac:dyDescent="0.25">
      <c r="AG685" s="85"/>
      <c r="AH685" s="86"/>
      <c r="AI685" s="85"/>
      <c r="AJ685" s="85"/>
    </row>
    <row r="686" spans="33:36" x14ac:dyDescent="0.25">
      <c r="AG686" s="85"/>
      <c r="AH686" s="86"/>
      <c r="AI686" s="85"/>
      <c r="AJ686" s="85"/>
    </row>
    <row r="687" spans="33:36" x14ac:dyDescent="0.25">
      <c r="AG687" s="85"/>
      <c r="AH687" s="86"/>
      <c r="AI687" s="85"/>
      <c r="AJ687" s="85"/>
    </row>
    <row r="688" spans="33:36" x14ac:dyDescent="0.25">
      <c r="AG688" s="85"/>
      <c r="AH688" s="86"/>
      <c r="AI688" s="85"/>
      <c r="AJ688" s="85"/>
    </row>
    <row r="689" spans="33:36" x14ac:dyDescent="0.25">
      <c r="AG689" s="85"/>
      <c r="AH689" s="86"/>
      <c r="AI689" s="85"/>
      <c r="AJ689" s="85"/>
    </row>
    <row r="690" spans="33:36" x14ac:dyDescent="0.25">
      <c r="AG690" s="85"/>
      <c r="AH690" s="86"/>
      <c r="AI690" s="85"/>
      <c r="AJ690" s="85"/>
    </row>
    <row r="691" spans="33:36" x14ac:dyDescent="0.25">
      <c r="AG691" s="85"/>
      <c r="AH691" s="86"/>
      <c r="AI691" s="85"/>
      <c r="AJ691" s="85"/>
    </row>
    <row r="692" spans="33:36" x14ac:dyDescent="0.25">
      <c r="AG692" s="85"/>
      <c r="AH692" s="86"/>
      <c r="AI692" s="85"/>
      <c r="AJ692" s="85"/>
    </row>
    <row r="693" spans="33:36" x14ac:dyDescent="0.25">
      <c r="AG693" s="85"/>
      <c r="AH693" s="86"/>
      <c r="AI693" s="85"/>
      <c r="AJ693" s="85"/>
    </row>
    <row r="694" spans="33:36" x14ac:dyDescent="0.25">
      <c r="AG694" s="85"/>
      <c r="AH694" s="86"/>
      <c r="AI694" s="85"/>
      <c r="AJ694" s="85"/>
    </row>
    <row r="695" spans="33:36" x14ac:dyDescent="0.25">
      <c r="AG695" s="85"/>
      <c r="AH695" s="86"/>
      <c r="AI695" s="85"/>
      <c r="AJ695" s="85"/>
    </row>
    <row r="696" spans="33:36" x14ac:dyDescent="0.25">
      <c r="AG696" s="85"/>
      <c r="AH696" s="86"/>
      <c r="AI696" s="85"/>
      <c r="AJ696" s="85"/>
    </row>
    <row r="697" spans="33:36" x14ac:dyDescent="0.25">
      <c r="AG697" s="85"/>
      <c r="AH697" s="86"/>
      <c r="AI697" s="85"/>
      <c r="AJ697" s="85"/>
    </row>
    <row r="698" spans="33:36" x14ac:dyDescent="0.25">
      <c r="AG698" s="85"/>
      <c r="AH698" s="86"/>
      <c r="AI698" s="85"/>
      <c r="AJ698" s="85"/>
    </row>
    <row r="699" spans="33:36" x14ac:dyDescent="0.25">
      <c r="AG699" s="85"/>
      <c r="AH699" s="86"/>
      <c r="AI699" s="85"/>
      <c r="AJ699" s="85"/>
    </row>
    <row r="700" spans="33:36" x14ac:dyDescent="0.25">
      <c r="AG700" s="85"/>
      <c r="AH700" s="86"/>
      <c r="AI700" s="85"/>
      <c r="AJ700" s="85"/>
    </row>
    <row r="701" spans="33:36" x14ac:dyDescent="0.25">
      <c r="AG701" s="85"/>
      <c r="AH701" s="86"/>
      <c r="AI701" s="85"/>
      <c r="AJ701" s="85"/>
    </row>
    <row r="702" spans="33:36" x14ac:dyDescent="0.25">
      <c r="AG702" s="85"/>
      <c r="AH702" s="86"/>
      <c r="AI702" s="85"/>
      <c r="AJ702" s="85"/>
    </row>
    <row r="703" spans="33:36" x14ac:dyDescent="0.25">
      <c r="AG703" s="85"/>
      <c r="AH703" s="86"/>
      <c r="AI703" s="85"/>
      <c r="AJ703" s="85"/>
    </row>
    <row r="704" spans="33:36" x14ac:dyDescent="0.25">
      <c r="AG704" s="85"/>
      <c r="AH704" s="86"/>
      <c r="AI704" s="85"/>
      <c r="AJ704" s="85"/>
    </row>
    <row r="705" spans="33:36" x14ac:dyDescent="0.25">
      <c r="AG705" s="85"/>
      <c r="AH705" s="86"/>
      <c r="AI705" s="85"/>
      <c r="AJ705" s="85"/>
    </row>
    <row r="706" spans="33:36" x14ac:dyDescent="0.25">
      <c r="AG706" s="85"/>
      <c r="AH706" s="86"/>
      <c r="AI706" s="85"/>
      <c r="AJ706" s="85"/>
    </row>
    <row r="707" spans="33:36" x14ac:dyDescent="0.25">
      <c r="AG707" s="85"/>
      <c r="AH707" s="86"/>
      <c r="AI707" s="85"/>
      <c r="AJ707" s="85"/>
    </row>
    <row r="708" spans="33:36" x14ac:dyDescent="0.25">
      <c r="AG708" s="85"/>
      <c r="AH708" s="86"/>
      <c r="AI708" s="85"/>
      <c r="AJ708" s="85"/>
    </row>
    <row r="709" spans="33:36" x14ac:dyDescent="0.25">
      <c r="AG709" s="85"/>
      <c r="AH709" s="86"/>
      <c r="AI709" s="85"/>
      <c r="AJ709" s="85"/>
    </row>
    <row r="710" spans="33:36" x14ac:dyDescent="0.25">
      <c r="AG710" s="85"/>
      <c r="AH710" s="86"/>
      <c r="AI710" s="85"/>
      <c r="AJ710" s="85"/>
    </row>
    <row r="711" spans="33:36" x14ac:dyDescent="0.25">
      <c r="AG711" s="85"/>
      <c r="AH711" s="86"/>
      <c r="AI711" s="85"/>
      <c r="AJ711" s="85"/>
    </row>
    <row r="712" spans="33:36" x14ac:dyDescent="0.25">
      <c r="AG712" s="85"/>
      <c r="AH712" s="86"/>
      <c r="AI712" s="85"/>
      <c r="AJ712" s="85"/>
    </row>
    <row r="713" spans="33:36" x14ac:dyDescent="0.25">
      <c r="AG713" s="85"/>
      <c r="AH713" s="86"/>
      <c r="AI713" s="85"/>
      <c r="AJ713" s="85"/>
    </row>
    <row r="714" spans="33:36" x14ac:dyDescent="0.25">
      <c r="AG714" s="85"/>
      <c r="AH714" s="86"/>
      <c r="AI714" s="85"/>
      <c r="AJ714" s="85"/>
    </row>
    <row r="715" spans="33:36" x14ac:dyDescent="0.25">
      <c r="AG715" s="85"/>
      <c r="AH715" s="86"/>
      <c r="AI715" s="85"/>
      <c r="AJ715" s="85"/>
    </row>
    <row r="716" spans="33:36" x14ac:dyDescent="0.25">
      <c r="AG716" s="85"/>
      <c r="AH716" s="86"/>
      <c r="AI716" s="85"/>
      <c r="AJ716" s="85"/>
    </row>
    <row r="717" spans="33:36" x14ac:dyDescent="0.25">
      <c r="AG717" s="85"/>
      <c r="AH717" s="86"/>
      <c r="AI717" s="85"/>
      <c r="AJ717" s="85"/>
    </row>
    <row r="718" spans="33:36" x14ac:dyDescent="0.25">
      <c r="AG718" s="85"/>
      <c r="AH718" s="86"/>
      <c r="AI718" s="85"/>
      <c r="AJ718" s="85"/>
    </row>
    <row r="719" spans="33:36" x14ac:dyDescent="0.25">
      <c r="AG719" s="85"/>
      <c r="AH719" s="86"/>
      <c r="AI719" s="85"/>
      <c r="AJ719" s="85"/>
    </row>
    <row r="720" spans="33:36" x14ac:dyDescent="0.25">
      <c r="AG720" s="85"/>
      <c r="AH720" s="86"/>
      <c r="AI720" s="85"/>
      <c r="AJ720" s="85"/>
    </row>
    <row r="721" spans="33:36" x14ac:dyDescent="0.25">
      <c r="AG721" s="85"/>
      <c r="AH721" s="86"/>
      <c r="AI721" s="85"/>
      <c r="AJ721" s="85"/>
    </row>
    <row r="722" spans="33:36" x14ac:dyDescent="0.25">
      <c r="AG722" s="85"/>
      <c r="AH722" s="86"/>
      <c r="AI722" s="85"/>
      <c r="AJ722" s="85"/>
    </row>
    <row r="723" spans="33:36" x14ac:dyDescent="0.25">
      <c r="AG723" s="85"/>
      <c r="AH723" s="86"/>
      <c r="AI723" s="85"/>
      <c r="AJ723" s="85"/>
    </row>
    <row r="724" spans="33:36" x14ac:dyDescent="0.25">
      <c r="AG724" s="85"/>
      <c r="AH724" s="86"/>
      <c r="AI724" s="85"/>
      <c r="AJ724" s="85"/>
    </row>
    <row r="725" spans="33:36" x14ac:dyDescent="0.25">
      <c r="AG725" s="85"/>
      <c r="AH725" s="86"/>
      <c r="AI725" s="85"/>
      <c r="AJ725" s="85"/>
    </row>
    <row r="726" spans="33:36" x14ac:dyDescent="0.25">
      <c r="AG726" s="85"/>
      <c r="AH726" s="86"/>
      <c r="AI726" s="85"/>
      <c r="AJ726" s="85"/>
    </row>
    <row r="727" spans="33:36" x14ac:dyDescent="0.25">
      <c r="AG727" s="85"/>
      <c r="AH727" s="86"/>
      <c r="AI727" s="85"/>
      <c r="AJ727" s="85"/>
    </row>
    <row r="728" spans="33:36" x14ac:dyDescent="0.25">
      <c r="AG728" s="85"/>
      <c r="AH728" s="86"/>
      <c r="AI728" s="85"/>
      <c r="AJ728" s="85"/>
    </row>
    <row r="729" spans="33:36" x14ac:dyDescent="0.25">
      <c r="AG729" s="85"/>
      <c r="AH729" s="86"/>
      <c r="AI729" s="85"/>
      <c r="AJ729" s="85"/>
    </row>
    <row r="730" spans="33:36" x14ac:dyDescent="0.25">
      <c r="AG730" s="85"/>
      <c r="AH730" s="86"/>
      <c r="AI730" s="85"/>
      <c r="AJ730" s="85"/>
    </row>
    <row r="731" spans="33:36" x14ac:dyDescent="0.25">
      <c r="AG731" s="85"/>
      <c r="AH731" s="86"/>
      <c r="AI731" s="85"/>
      <c r="AJ731" s="85"/>
    </row>
    <row r="732" spans="33:36" x14ac:dyDescent="0.25">
      <c r="AG732" s="85"/>
      <c r="AH732" s="86"/>
      <c r="AI732" s="85"/>
      <c r="AJ732" s="85"/>
    </row>
    <row r="733" spans="33:36" x14ac:dyDescent="0.25">
      <c r="AG733" s="85"/>
      <c r="AH733" s="86"/>
      <c r="AI733" s="85"/>
      <c r="AJ733" s="85"/>
    </row>
    <row r="734" spans="33:36" x14ac:dyDescent="0.25">
      <c r="AG734" s="85"/>
      <c r="AH734" s="86"/>
      <c r="AI734" s="85"/>
      <c r="AJ734" s="85"/>
    </row>
    <row r="735" spans="33:36" x14ac:dyDescent="0.25">
      <c r="AG735" s="85"/>
      <c r="AH735" s="86"/>
      <c r="AI735" s="85"/>
      <c r="AJ735" s="85"/>
    </row>
    <row r="736" spans="33:36" x14ac:dyDescent="0.25">
      <c r="AG736" s="85"/>
      <c r="AH736" s="86"/>
      <c r="AI736" s="85"/>
      <c r="AJ736" s="85"/>
    </row>
    <row r="737" spans="33:36" x14ac:dyDescent="0.25">
      <c r="AG737" s="85"/>
      <c r="AH737" s="86"/>
      <c r="AI737" s="85"/>
      <c r="AJ737" s="85"/>
    </row>
    <row r="738" spans="33:36" x14ac:dyDescent="0.25">
      <c r="AG738" s="85"/>
      <c r="AH738" s="86"/>
      <c r="AI738" s="85"/>
      <c r="AJ738" s="85"/>
    </row>
    <row r="739" spans="33:36" x14ac:dyDescent="0.25">
      <c r="AG739" s="85"/>
      <c r="AH739" s="86"/>
      <c r="AI739" s="85"/>
      <c r="AJ739" s="85"/>
    </row>
    <row r="740" spans="33:36" x14ac:dyDescent="0.25">
      <c r="AG740" s="85"/>
      <c r="AH740" s="86"/>
      <c r="AI740" s="85"/>
      <c r="AJ740" s="85"/>
    </row>
    <row r="741" spans="33:36" x14ac:dyDescent="0.25">
      <c r="AG741" s="85"/>
      <c r="AH741" s="86"/>
      <c r="AI741" s="85"/>
      <c r="AJ741" s="85"/>
    </row>
    <row r="742" spans="33:36" x14ac:dyDescent="0.25">
      <c r="AG742" s="85"/>
      <c r="AH742" s="86"/>
      <c r="AI742" s="85"/>
      <c r="AJ742" s="85"/>
    </row>
    <row r="743" spans="33:36" x14ac:dyDescent="0.25">
      <c r="AG743" s="85"/>
      <c r="AH743" s="86"/>
      <c r="AI743" s="85"/>
      <c r="AJ743" s="85"/>
    </row>
    <row r="744" spans="33:36" x14ac:dyDescent="0.25">
      <c r="AG744" s="85"/>
      <c r="AH744" s="86"/>
      <c r="AI744" s="85"/>
      <c r="AJ744" s="85"/>
    </row>
    <row r="745" spans="33:36" x14ac:dyDescent="0.25">
      <c r="AG745" s="85"/>
      <c r="AH745" s="86"/>
      <c r="AI745" s="85"/>
      <c r="AJ745" s="85"/>
    </row>
    <row r="746" spans="33:36" x14ac:dyDescent="0.25">
      <c r="AG746" s="85"/>
      <c r="AH746" s="86"/>
      <c r="AI746" s="85"/>
      <c r="AJ746" s="85"/>
    </row>
    <row r="747" spans="33:36" x14ac:dyDescent="0.25">
      <c r="AG747" s="85"/>
      <c r="AH747" s="86"/>
      <c r="AI747" s="85"/>
      <c r="AJ747" s="85"/>
    </row>
    <row r="748" spans="33:36" x14ac:dyDescent="0.25">
      <c r="AG748" s="85"/>
      <c r="AH748" s="86"/>
      <c r="AI748" s="85"/>
      <c r="AJ748" s="85"/>
    </row>
    <row r="749" spans="33:36" x14ac:dyDescent="0.25">
      <c r="AG749" s="85"/>
      <c r="AH749" s="86"/>
      <c r="AI749" s="85"/>
      <c r="AJ749" s="85"/>
    </row>
    <row r="750" spans="33:36" x14ac:dyDescent="0.25">
      <c r="AG750" s="85"/>
      <c r="AH750" s="86"/>
      <c r="AI750" s="85"/>
      <c r="AJ750" s="85"/>
    </row>
    <row r="751" spans="33:36" x14ac:dyDescent="0.25">
      <c r="AG751" s="85"/>
      <c r="AH751" s="86"/>
      <c r="AI751" s="85"/>
      <c r="AJ751" s="85"/>
    </row>
    <row r="752" spans="33:36" x14ac:dyDescent="0.25">
      <c r="AG752" s="85"/>
      <c r="AH752" s="86"/>
      <c r="AI752" s="85"/>
      <c r="AJ752" s="85"/>
    </row>
    <row r="753" spans="33:36" x14ac:dyDescent="0.25">
      <c r="AG753" s="85"/>
      <c r="AH753" s="86"/>
      <c r="AI753" s="85"/>
      <c r="AJ753" s="85"/>
    </row>
    <row r="754" spans="33:36" x14ac:dyDescent="0.25">
      <c r="AG754" s="85"/>
      <c r="AH754" s="86"/>
      <c r="AI754" s="85"/>
      <c r="AJ754" s="85"/>
    </row>
    <row r="755" spans="33:36" x14ac:dyDescent="0.25">
      <c r="AG755" s="85"/>
      <c r="AH755" s="86"/>
      <c r="AI755" s="85"/>
      <c r="AJ755" s="85"/>
    </row>
    <row r="756" spans="33:36" x14ac:dyDescent="0.25">
      <c r="AG756" s="85"/>
      <c r="AH756" s="86"/>
      <c r="AI756" s="85"/>
      <c r="AJ756" s="85"/>
    </row>
    <row r="757" spans="33:36" x14ac:dyDescent="0.25">
      <c r="AG757" s="85"/>
      <c r="AH757" s="86"/>
      <c r="AI757" s="85"/>
      <c r="AJ757" s="85"/>
    </row>
    <row r="758" spans="33:36" x14ac:dyDescent="0.25">
      <c r="AG758" s="85"/>
      <c r="AH758" s="86"/>
      <c r="AI758" s="85"/>
      <c r="AJ758" s="85"/>
    </row>
    <row r="759" spans="33:36" x14ac:dyDescent="0.25">
      <c r="AG759" s="85"/>
      <c r="AH759" s="86"/>
      <c r="AI759" s="85"/>
      <c r="AJ759" s="85"/>
    </row>
    <row r="760" spans="33:36" x14ac:dyDescent="0.25">
      <c r="AG760" s="85"/>
      <c r="AH760" s="86"/>
      <c r="AI760" s="85"/>
      <c r="AJ760" s="85"/>
    </row>
    <row r="761" spans="33:36" x14ac:dyDescent="0.25">
      <c r="AG761" s="85"/>
      <c r="AH761" s="86"/>
      <c r="AI761" s="85"/>
      <c r="AJ761" s="85"/>
    </row>
    <row r="762" spans="33:36" x14ac:dyDescent="0.25">
      <c r="AG762" s="85"/>
      <c r="AH762" s="86"/>
      <c r="AI762" s="85"/>
      <c r="AJ762" s="85"/>
    </row>
    <row r="763" spans="33:36" x14ac:dyDescent="0.25">
      <c r="AG763" s="85"/>
      <c r="AH763" s="86"/>
      <c r="AI763" s="85"/>
      <c r="AJ763" s="85"/>
    </row>
    <row r="764" spans="33:36" x14ac:dyDescent="0.25">
      <c r="AG764" s="85"/>
      <c r="AH764" s="86"/>
      <c r="AI764" s="85"/>
      <c r="AJ764" s="85"/>
    </row>
    <row r="765" spans="33:36" x14ac:dyDescent="0.25">
      <c r="AG765" s="85"/>
      <c r="AH765" s="86"/>
      <c r="AI765" s="85"/>
      <c r="AJ765" s="85"/>
    </row>
    <row r="766" spans="33:36" x14ac:dyDescent="0.25">
      <c r="AG766" s="85"/>
      <c r="AH766" s="86"/>
      <c r="AI766" s="85"/>
      <c r="AJ766" s="85"/>
    </row>
    <row r="767" spans="33:36" x14ac:dyDescent="0.25">
      <c r="AG767" s="85"/>
      <c r="AH767" s="86"/>
      <c r="AI767" s="85"/>
      <c r="AJ767" s="85"/>
    </row>
    <row r="768" spans="33:36" x14ac:dyDescent="0.25">
      <c r="AG768" s="85"/>
      <c r="AH768" s="86"/>
      <c r="AI768" s="85"/>
      <c r="AJ768" s="85"/>
    </row>
    <row r="769" spans="33:36" x14ac:dyDescent="0.25">
      <c r="AG769" s="85"/>
      <c r="AH769" s="86"/>
      <c r="AI769" s="85"/>
      <c r="AJ769" s="85"/>
    </row>
    <row r="770" spans="33:36" x14ac:dyDescent="0.25">
      <c r="AG770" s="85"/>
      <c r="AH770" s="86"/>
      <c r="AI770" s="85"/>
      <c r="AJ770" s="85"/>
    </row>
    <row r="771" spans="33:36" x14ac:dyDescent="0.25">
      <c r="AG771" s="85"/>
      <c r="AH771" s="86"/>
      <c r="AI771" s="85"/>
      <c r="AJ771" s="85"/>
    </row>
    <row r="772" spans="33:36" x14ac:dyDescent="0.25">
      <c r="AG772" s="85"/>
      <c r="AH772" s="86"/>
      <c r="AI772" s="85"/>
      <c r="AJ772" s="85"/>
    </row>
    <row r="773" spans="33:36" x14ac:dyDescent="0.25">
      <c r="AG773" s="85"/>
      <c r="AH773" s="86"/>
      <c r="AI773" s="85"/>
      <c r="AJ773" s="85"/>
    </row>
    <row r="774" spans="33:36" x14ac:dyDescent="0.25">
      <c r="AG774" s="85"/>
      <c r="AH774" s="86"/>
      <c r="AI774" s="85"/>
      <c r="AJ774" s="85"/>
    </row>
    <row r="775" spans="33:36" x14ac:dyDescent="0.25">
      <c r="AG775" s="85"/>
      <c r="AH775" s="86"/>
      <c r="AI775" s="85"/>
      <c r="AJ775" s="85"/>
    </row>
    <row r="776" spans="33:36" x14ac:dyDescent="0.25">
      <c r="AG776" s="85"/>
      <c r="AH776" s="86"/>
      <c r="AI776" s="85"/>
      <c r="AJ776" s="85"/>
    </row>
    <row r="777" spans="33:36" x14ac:dyDescent="0.25">
      <c r="AG777" s="85"/>
      <c r="AH777" s="86"/>
      <c r="AI777" s="85"/>
      <c r="AJ777" s="85"/>
    </row>
    <row r="778" spans="33:36" x14ac:dyDescent="0.25">
      <c r="AG778" s="85"/>
      <c r="AH778" s="86"/>
      <c r="AI778" s="85"/>
      <c r="AJ778" s="85"/>
    </row>
    <row r="779" spans="33:36" x14ac:dyDescent="0.25">
      <c r="AG779" s="85"/>
      <c r="AH779" s="86"/>
      <c r="AI779" s="85"/>
      <c r="AJ779" s="85"/>
    </row>
    <row r="780" spans="33:36" x14ac:dyDescent="0.25">
      <c r="AG780" s="85"/>
      <c r="AH780" s="86"/>
      <c r="AI780" s="85"/>
      <c r="AJ780" s="85"/>
    </row>
    <row r="781" spans="33:36" x14ac:dyDescent="0.25">
      <c r="AG781" s="85"/>
      <c r="AH781" s="86"/>
      <c r="AI781" s="85"/>
      <c r="AJ781" s="85"/>
    </row>
    <row r="782" spans="33:36" x14ac:dyDescent="0.25">
      <c r="AG782" s="85"/>
      <c r="AH782" s="86"/>
      <c r="AI782" s="85"/>
      <c r="AJ782" s="85"/>
    </row>
    <row r="783" spans="33:36" x14ac:dyDescent="0.25">
      <c r="AG783" s="85"/>
      <c r="AH783" s="86"/>
      <c r="AI783" s="85"/>
      <c r="AJ783" s="85"/>
    </row>
    <row r="784" spans="33:36" x14ac:dyDescent="0.25">
      <c r="AG784" s="85"/>
      <c r="AH784" s="86"/>
      <c r="AI784" s="85"/>
      <c r="AJ784" s="85"/>
    </row>
    <row r="785" spans="33:36" x14ac:dyDescent="0.25">
      <c r="AG785" s="85"/>
      <c r="AH785" s="86"/>
      <c r="AI785" s="85"/>
      <c r="AJ785" s="85"/>
    </row>
    <row r="786" spans="33:36" x14ac:dyDescent="0.25">
      <c r="AG786" s="85"/>
      <c r="AH786" s="86"/>
      <c r="AI786" s="85"/>
      <c r="AJ786" s="85"/>
    </row>
    <row r="787" spans="33:36" x14ac:dyDescent="0.25">
      <c r="AG787" s="85"/>
      <c r="AH787" s="86"/>
      <c r="AI787" s="85"/>
      <c r="AJ787" s="85"/>
    </row>
    <row r="788" spans="33:36" x14ac:dyDescent="0.25">
      <c r="AG788" s="85"/>
      <c r="AH788" s="86"/>
      <c r="AI788" s="85"/>
      <c r="AJ788" s="85"/>
    </row>
    <row r="789" spans="33:36" x14ac:dyDescent="0.25">
      <c r="AG789" s="85"/>
      <c r="AH789" s="86"/>
      <c r="AI789" s="85"/>
      <c r="AJ789" s="85"/>
    </row>
    <row r="790" spans="33:36" x14ac:dyDescent="0.25">
      <c r="AG790" s="85"/>
      <c r="AH790" s="86"/>
      <c r="AI790" s="85"/>
      <c r="AJ790" s="85"/>
    </row>
    <row r="791" spans="33:36" x14ac:dyDescent="0.25">
      <c r="AG791" s="85"/>
      <c r="AH791" s="86"/>
      <c r="AI791" s="85"/>
      <c r="AJ791" s="85"/>
    </row>
    <row r="792" spans="33:36" x14ac:dyDescent="0.25">
      <c r="AG792" s="85"/>
      <c r="AH792" s="86"/>
      <c r="AI792" s="85"/>
      <c r="AJ792" s="85"/>
    </row>
    <row r="793" spans="33:36" x14ac:dyDescent="0.25">
      <c r="AG793" s="85"/>
      <c r="AH793" s="86"/>
      <c r="AI793" s="85"/>
      <c r="AJ793" s="85"/>
    </row>
    <row r="794" spans="33:36" x14ac:dyDescent="0.25">
      <c r="AG794" s="85"/>
      <c r="AH794" s="86"/>
      <c r="AI794" s="85"/>
      <c r="AJ794" s="85"/>
    </row>
    <row r="795" spans="33:36" x14ac:dyDescent="0.25">
      <c r="AG795" s="85"/>
      <c r="AH795" s="86"/>
      <c r="AI795" s="85"/>
      <c r="AJ795" s="85"/>
    </row>
    <row r="796" spans="33:36" x14ac:dyDescent="0.25">
      <c r="AG796" s="85"/>
      <c r="AH796" s="86"/>
      <c r="AI796" s="85"/>
      <c r="AJ796" s="85"/>
    </row>
    <row r="797" spans="33:36" x14ac:dyDescent="0.25">
      <c r="AG797" s="85"/>
      <c r="AH797" s="86"/>
      <c r="AI797" s="85"/>
      <c r="AJ797" s="85"/>
    </row>
    <row r="798" spans="33:36" x14ac:dyDescent="0.25">
      <c r="AG798" s="85"/>
      <c r="AH798" s="86"/>
      <c r="AI798" s="85"/>
      <c r="AJ798" s="85"/>
    </row>
    <row r="799" spans="33:36" x14ac:dyDescent="0.25">
      <c r="AG799" s="85"/>
      <c r="AH799" s="86"/>
      <c r="AI799" s="85"/>
      <c r="AJ799" s="85"/>
    </row>
    <row r="800" spans="33:36" x14ac:dyDescent="0.25">
      <c r="AG800" s="85"/>
      <c r="AH800" s="86"/>
      <c r="AI800" s="85"/>
      <c r="AJ800" s="85"/>
    </row>
    <row r="801" spans="33:36" x14ac:dyDescent="0.25">
      <c r="AG801" s="85"/>
      <c r="AH801" s="86"/>
      <c r="AI801" s="85"/>
      <c r="AJ801" s="85"/>
    </row>
    <row r="802" spans="33:36" x14ac:dyDescent="0.25">
      <c r="AG802" s="85"/>
      <c r="AH802" s="86"/>
      <c r="AI802" s="85"/>
      <c r="AJ802" s="85"/>
    </row>
    <row r="803" spans="33:36" x14ac:dyDescent="0.25">
      <c r="AG803" s="85"/>
      <c r="AH803" s="86"/>
      <c r="AI803" s="85"/>
      <c r="AJ803" s="85"/>
    </row>
    <row r="804" spans="33:36" x14ac:dyDescent="0.25">
      <c r="AG804" s="85"/>
      <c r="AH804" s="86"/>
      <c r="AI804" s="85"/>
      <c r="AJ804" s="85"/>
    </row>
    <row r="805" spans="33:36" x14ac:dyDescent="0.25">
      <c r="AG805" s="85"/>
      <c r="AH805" s="86"/>
      <c r="AI805" s="85"/>
      <c r="AJ805" s="85"/>
    </row>
    <row r="806" spans="33:36" x14ac:dyDescent="0.25">
      <c r="AG806" s="85"/>
      <c r="AH806" s="86"/>
      <c r="AI806" s="85"/>
      <c r="AJ806" s="85"/>
    </row>
    <row r="807" spans="33:36" x14ac:dyDescent="0.25">
      <c r="AG807" s="85"/>
      <c r="AH807" s="86"/>
      <c r="AI807" s="85"/>
      <c r="AJ807" s="85"/>
    </row>
    <row r="808" spans="33:36" x14ac:dyDescent="0.25">
      <c r="AG808" s="85"/>
      <c r="AH808" s="86"/>
      <c r="AI808" s="85"/>
      <c r="AJ808" s="85"/>
    </row>
    <row r="809" spans="33:36" x14ac:dyDescent="0.25">
      <c r="AG809" s="85"/>
      <c r="AH809" s="86"/>
      <c r="AI809" s="85"/>
      <c r="AJ809" s="85"/>
    </row>
    <row r="810" spans="33:36" x14ac:dyDescent="0.25">
      <c r="AG810" s="85"/>
      <c r="AH810" s="86"/>
      <c r="AI810" s="85"/>
      <c r="AJ810" s="85"/>
    </row>
    <row r="811" spans="33:36" x14ac:dyDescent="0.25">
      <c r="AG811" s="85"/>
      <c r="AH811" s="86"/>
      <c r="AI811" s="85"/>
      <c r="AJ811" s="85"/>
    </row>
    <row r="812" spans="33:36" x14ac:dyDescent="0.25">
      <c r="AG812" s="85"/>
      <c r="AH812" s="86"/>
      <c r="AI812" s="85"/>
      <c r="AJ812" s="85"/>
    </row>
    <row r="813" spans="33:36" x14ac:dyDescent="0.25">
      <c r="AG813" s="85"/>
      <c r="AH813" s="86"/>
      <c r="AI813" s="85"/>
      <c r="AJ813" s="85"/>
    </row>
    <row r="814" spans="33:36" x14ac:dyDescent="0.25">
      <c r="AG814" s="85"/>
      <c r="AH814" s="86"/>
      <c r="AI814" s="85"/>
      <c r="AJ814" s="85"/>
    </row>
    <row r="815" spans="33:36" x14ac:dyDescent="0.25">
      <c r="AG815" s="85"/>
      <c r="AH815" s="86"/>
      <c r="AI815" s="85"/>
      <c r="AJ815" s="85"/>
    </row>
    <row r="816" spans="33:36" x14ac:dyDescent="0.25">
      <c r="AG816" s="85"/>
      <c r="AH816" s="86"/>
      <c r="AI816" s="85"/>
      <c r="AJ816" s="85"/>
    </row>
    <row r="817" spans="33:36" x14ac:dyDescent="0.25">
      <c r="AG817" s="85"/>
      <c r="AH817" s="86"/>
      <c r="AI817" s="85"/>
      <c r="AJ817" s="85"/>
    </row>
    <row r="818" spans="33:36" x14ac:dyDescent="0.25">
      <c r="AG818" s="85"/>
      <c r="AH818" s="86"/>
      <c r="AI818" s="85"/>
      <c r="AJ818" s="85"/>
    </row>
    <row r="819" spans="33:36" x14ac:dyDescent="0.25">
      <c r="AG819" s="85"/>
      <c r="AH819" s="86"/>
      <c r="AI819" s="85"/>
      <c r="AJ819" s="85"/>
    </row>
    <row r="820" spans="33:36" x14ac:dyDescent="0.25">
      <c r="AG820" s="85"/>
      <c r="AH820" s="86"/>
      <c r="AI820" s="85"/>
      <c r="AJ820" s="85"/>
    </row>
    <row r="821" spans="33:36" x14ac:dyDescent="0.25">
      <c r="AG821" s="85"/>
      <c r="AH821" s="86"/>
      <c r="AI821" s="85"/>
      <c r="AJ821" s="85"/>
    </row>
    <row r="822" spans="33:36" x14ac:dyDescent="0.25">
      <c r="AG822" s="85"/>
      <c r="AH822" s="86"/>
      <c r="AI822" s="85"/>
      <c r="AJ822" s="85"/>
    </row>
    <row r="823" spans="33:36" x14ac:dyDescent="0.25">
      <c r="AG823" s="85"/>
      <c r="AH823" s="86"/>
      <c r="AI823" s="85"/>
      <c r="AJ823" s="85"/>
    </row>
    <row r="824" spans="33:36" x14ac:dyDescent="0.25">
      <c r="AG824" s="85"/>
      <c r="AH824" s="86"/>
      <c r="AI824" s="85"/>
      <c r="AJ824" s="85"/>
    </row>
    <row r="825" spans="33:36" x14ac:dyDescent="0.25">
      <c r="AG825" s="85"/>
      <c r="AH825" s="86"/>
      <c r="AI825" s="85"/>
      <c r="AJ825" s="85"/>
    </row>
    <row r="826" spans="33:36" x14ac:dyDescent="0.25">
      <c r="AG826" s="85"/>
      <c r="AH826" s="86"/>
      <c r="AI826" s="85"/>
      <c r="AJ826" s="85"/>
    </row>
    <row r="827" spans="33:36" x14ac:dyDescent="0.25">
      <c r="AG827" s="85"/>
      <c r="AH827" s="86"/>
      <c r="AI827" s="85"/>
      <c r="AJ827" s="85"/>
    </row>
    <row r="828" spans="33:36" x14ac:dyDescent="0.25">
      <c r="AG828" s="85"/>
      <c r="AH828" s="86"/>
      <c r="AI828" s="85"/>
      <c r="AJ828" s="85"/>
    </row>
    <row r="829" spans="33:36" x14ac:dyDescent="0.25">
      <c r="AG829" s="85"/>
      <c r="AH829" s="86"/>
      <c r="AI829" s="85"/>
      <c r="AJ829" s="85"/>
    </row>
    <row r="830" spans="33:36" x14ac:dyDescent="0.25">
      <c r="AG830" s="85"/>
      <c r="AH830" s="86"/>
      <c r="AI830" s="85"/>
      <c r="AJ830" s="85"/>
    </row>
    <row r="831" spans="33:36" x14ac:dyDescent="0.25">
      <c r="AG831" s="85"/>
      <c r="AH831" s="86"/>
      <c r="AI831" s="85"/>
      <c r="AJ831" s="85"/>
    </row>
    <row r="832" spans="33:36" x14ac:dyDescent="0.25">
      <c r="AG832" s="85"/>
      <c r="AH832" s="86"/>
      <c r="AI832" s="85"/>
      <c r="AJ832" s="85"/>
    </row>
    <row r="833" spans="33:36" x14ac:dyDescent="0.25">
      <c r="AG833" s="85"/>
      <c r="AH833" s="86"/>
      <c r="AI833" s="85"/>
      <c r="AJ833" s="85"/>
    </row>
    <row r="834" spans="33:36" x14ac:dyDescent="0.25">
      <c r="AG834" s="85"/>
      <c r="AH834" s="86"/>
      <c r="AI834" s="85"/>
      <c r="AJ834" s="85"/>
    </row>
    <row r="835" spans="33:36" x14ac:dyDescent="0.25">
      <c r="AG835" s="85"/>
      <c r="AH835" s="86"/>
      <c r="AI835" s="85"/>
      <c r="AJ835" s="85"/>
    </row>
    <row r="836" spans="33:36" x14ac:dyDescent="0.25">
      <c r="AG836" s="85"/>
      <c r="AH836" s="86"/>
      <c r="AI836" s="85"/>
      <c r="AJ836" s="85"/>
    </row>
    <row r="837" spans="33:36" x14ac:dyDescent="0.25">
      <c r="AG837" s="85"/>
      <c r="AH837" s="86"/>
      <c r="AI837" s="85"/>
      <c r="AJ837" s="85"/>
    </row>
    <row r="838" spans="33:36" x14ac:dyDescent="0.25">
      <c r="AG838" s="85"/>
      <c r="AH838" s="86"/>
      <c r="AI838" s="85"/>
      <c r="AJ838" s="85"/>
    </row>
    <row r="839" spans="33:36" x14ac:dyDescent="0.25">
      <c r="AG839" s="85"/>
      <c r="AH839" s="86"/>
      <c r="AI839" s="85"/>
      <c r="AJ839" s="85"/>
    </row>
    <row r="840" spans="33:36" x14ac:dyDescent="0.25">
      <c r="AG840" s="85"/>
      <c r="AH840" s="86"/>
      <c r="AI840" s="85"/>
      <c r="AJ840" s="85"/>
    </row>
    <row r="841" spans="33:36" x14ac:dyDescent="0.25">
      <c r="AG841" s="85"/>
      <c r="AH841" s="86"/>
      <c r="AI841" s="85"/>
      <c r="AJ841" s="85"/>
    </row>
    <row r="842" spans="33:36" x14ac:dyDescent="0.25">
      <c r="AG842" s="85"/>
      <c r="AH842" s="86"/>
      <c r="AI842" s="85"/>
      <c r="AJ842" s="85"/>
    </row>
    <row r="843" spans="33:36" x14ac:dyDescent="0.25">
      <c r="AG843" s="85"/>
      <c r="AH843" s="86"/>
      <c r="AI843" s="85"/>
      <c r="AJ843" s="85"/>
    </row>
    <row r="844" spans="33:36" x14ac:dyDescent="0.25">
      <c r="AG844" s="85"/>
      <c r="AH844" s="86"/>
      <c r="AI844" s="85"/>
      <c r="AJ844" s="85"/>
    </row>
    <row r="845" spans="33:36" x14ac:dyDescent="0.25">
      <c r="AG845" s="85"/>
      <c r="AH845" s="86"/>
      <c r="AI845" s="85"/>
      <c r="AJ845" s="85"/>
    </row>
    <row r="846" spans="33:36" x14ac:dyDescent="0.25">
      <c r="AG846" s="85"/>
      <c r="AH846" s="86"/>
      <c r="AI846" s="85"/>
      <c r="AJ846" s="85"/>
    </row>
    <row r="847" spans="33:36" x14ac:dyDescent="0.25">
      <c r="AG847" s="85"/>
      <c r="AH847" s="86"/>
      <c r="AI847" s="85"/>
      <c r="AJ847" s="85"/>
    </row>
    <row r="848" spans="33:36" x14ac:dyDescent="0.25">
      <c r="AG848" s="85"/>
      <c r="AH848" s="86"/>
      <c r="AI848" s="85"/>
      <c r="AJ848" s="85"/>
    </row>
    <row r="849" spans="33:36" x14ac:dyDescent="0.25">
      <c r="AG849" s="85"/>
      <c r="AH849" s="86"/>
      <c r="AI849" s="85"/>
      <c r="AJ849" s="85"/>
    </row>
    <row r="850" spans="33:36" x14ac:dyDescent="0.25">
      <c r="AG850" s="85"/>
      <c r="AH850" s="86"/>
      <c r="AI850" s="85"/>
      <c r="AJ850" s="85"/>
    </row>
    <row r="851" spans="33:36" x14ac:dyDescent="0.25">
      <c r="AG851" s="85"/>
      <c r="AH851" s="86"/>
      <c r="AI851" s="85"/>
      <c r="AJ851" s="85"/>
    </row>
    <row r="852" spans="33:36" x14ac:dyDescent="0.25">
      <c r="AG852" s="85"/>
      <c r="AH852" s="86"/>
      <c r="AI852" s="85"/>
      <c r="AJ852" s="85"/>
    </row>
    <row r="853" spans="33:36" x14ac:dyDescent="0.25">
      <c r="AG853" s="85"/>
      <c r="AH853" s="86"/>
      <c r="AI853" s="85"/>
      <c r="AJ853" s="85"/>
    </row>
    <row r="854" spans="33:36" x14ac:dyDescent="0.25">
      <c r="AG854" s="85"/>
      <c r="AH854" s="86"/>
      <c r="AI854" s="85"/>
      <c r="AJ854" s="85"/>
    </row>
    <row r="855" spans="33:36" x14ac:dyDescent="0.25">
      <c r="AG855" s="85"/>
      <c r="AH855" s="86"/>
      <c r="AI855" s="85"/>
      <c r="AJ855" s="85"/>
    </row>
    <row r="856" spans="33:36" x14ac:dyDescent="0.25">
      <c r="AG856" s="85"/>
      <c r="AH856" s="86"/>
      <c r="AI856" s="85"/>
      <c r="AJ856" s="85"/>
    </row>
    <row r="857" spans="33:36" x14ac:dyDescent="0.25">
      <c r="AG857" s="85"/>
      <c r="AH857" s="86"/>
      <c r="AI857" s="85"/>
      <c r="AJ857" s="85"/>
    </row>
    <row r="858" spans="33:36" x14ac:dyDescent="0.25">
      <c r="AG858" s="85"/>
      <c r="AH858" s="86"/>
      <c r="AI858" s="85"/>
      <c r="AJ858" s="85"/>
    </row>
    <row r="859" spans="33:36" x14ac:dyDescent="0.25">
      <c r="AG859" s="85"/>
      <c r="AH859" s="86"/>
      <c r="AI859" s="85"/>
      <c r="AJ859" s="85"/>
    </row>
    <row r="860" spans="33:36" x14ac:dyDescent="0.25">
      <c r="AG860" s="85"/>
      <c r="AH860" s="86"/>
      <c r="AI860" s="85"/>
      <c r="AJ860" s="85"/>
    </row>
    <row r="861" spans="33:36" x14ac:dyDescent="0.25">
      <c r="AG861" s="85"/>
      <c r="AH861" s="86"/>
      <c r="AI861" s="85"/>
      <c r="AJ861" s="85"/>
    </row>
    <row r="862" spans="33:36" x14ac:dyDescent="0.25">
      <c r="AG862" s="85"/>
      <c r="AH862" s="86"/>
      <c r="AI862" s="85"/>
      <c r="AJ862" s="85"/>
    </row>
    <row r="863" spans="33:36" x14ac:dyDescent="0.25">
      <c r="AG863" s="85"/>
      <c r="AH863" s="86"/>
      <c r="AI863" s="85"/>
      <c r="AJ863" s="85"/>
    </row>
    <row r="864" spans="33:36" x14ac:dyDescent="0.25">
      <c r="AG864" s="85"/>
      <c r="AH864" s="86"/>
      <c r="AI864" s="85"/>
      <c r="AJ864" s="85"/>
    </row>
    <row r="865" spans="33:36" x14ac:dyDescent="0.25">
      <c r="AG865" s="85"/>
      <c r="AH865" s="86"/>
      <c r="AI865" s="85"/>
      <c r="AJ865" s="85"/>
    </row>
    <row r="866" spans="33:36" x14ac:dyDescent="0.25">
      <c r="AG866" s="85"/>
      <c r="AH866" s="86"/>
      <c r="AI866" s="85"/>
      <c r="AJ866" s="85"/>
    </row>
    <row r="867" spans="33:36" x14ac:dyDescent="0.25">
      <c r="AG867" s="85"/>
      <c r="AH867" s="86"/>
      <c r="AI867" s="85"/>
      <c r="AJ867" s="85"/>
    </row>
    <row r="868" spans="33:36" x14ac:dyDescent="0.25">
      <c r="AG868" s="85"/>
      <c r="AH868" s="86"/>
      <c r="AI868" s="85"/>
      <c r="AJ868" s="85"/>
    </row>
    <row r="869" spans="33:36" x14ac:dyDescent="0.25">
      <c r="AG869" s="85"/>
      <c r="AH869" s="86"/>
      <c r="AI869" s="85"/>
      <c r="AJ869" s="85"/>
    </row>
    <row r="870" spans="33:36" x14ac:dyDescent="0.25">
      <c r="AG870" s="85"/>
      <c r="AH870" s="86"/>
      <c r="AI870" s="85"/>
      <c r="AJ870" s="85"/>
    </row>
    <row r="871" spans="33:36" x14ac:dyDescent="0.25">
      <c r="AG871" s="85"/>
      <c r="AH871" s="86"/>
      <c r="AI871" s="85"/>
      <c r="AJ871" s="85"/>
    </row>
    <row r="872" spans="33:36" x14ac:dyDescent="0.25">
      <c r="AG872" s="85"/>
      <c r="AH872" s="86"/>
      <c r="AI872" s="85"/>
      <c r="AJ872" s="85"/>
    </row>
    <row r="873" spans="33:36" x14ac:dyDescent="0.25">
      <c r="AG873" s="85"/>
      <c r="AH873" s="86"/>
      <c r="AI873" s="85"/>
      <c r="AJ873" s="85"/>
    </row>
    <row r="874" spans="33:36" x14ac:dyDescent="0.25">
      <c r="AG874" s="85"/>
      <c r="AH874" s="86"/>
      <c r="AI874" s="85"/>
      <c r="AJ874" s="85"/>
    </row>
    <row r="875" spans="33:36" x14ac:dyDescent="0.25">
      <c r="AG875" s="85"/>
      <c r="AH875" s="86"/>
      <c r="AI875" s="85"/>
      <c r="AJ875" s="85"/>
    </row>
    <row r="876" spans="33:36" x14ac:dyDescent="0.25">
      <c r="AG876" s="85"/>
      <c r="AH876" s="86"/>
      <c r="AI876" s="85"/>
      <c r="AJ876" s="85"/>
    </row>
    <row r="877" spans="33:36" x14ac:dyDescent="0.25">
      <c r="AG877" s="85"/>
      <c r="AH877" s="86"/>
      <c r="AI877" s="85"/>
      <c r="AJ877" s="85"/>
    </row>
    <row r="878" spans="33:36" x14ac:dyDescent="0.25">
      <c r="AG878" s="85"/>
      <c r="AH878" s="86"/>
      <c r="AI878" s="85"/>
      <c r="AJ878" s="85"/>
    </row>
    <row r="879" spans="33:36" x14ac:dyDescent="0.25">
      <c r="AG879" s="85"/>
      <c r="AH879" s="86"/>
      <c r="AI879" s="85"/>
      <c r="AJ879" s="85"/>
    </row>
    <row r="880" spans="33:36" x14ac:dyDescent="0.25">
      <c r="AG880" s="85"/>
      <c r="AH880" s="86"/>
      <c r="AI880" s="85"/>
      <c r="AJ880" s="85"/>
    </row>
    <row r="881" spans="33:36" x14ac:dyDescent="0.25">
      <c r="AG881" s="85"/>
      <c r="AH881" s="86"/>
      <c r="AI881" s="85"/>
      <c r="AJ881" s="85"/>
    </row>
    <row r="882" spans="33:36" x14ac:dyDescent="0.25">
      <c r="AG882" s="85"/>
      <c r="AH882" s="86"/>
      <c r="AI882" s="85"/>
      <c r="AJ882" s="85"/>
    </row>
    <row r="883" spans="33:36" x14ac:dyDescent="0.25">
      <c r="AG883" s="85"/>
      <c r="AH883" s="86"/>
      <c r="AI883" s="85"/>
      <c r="AJ883" s="85"/>
    </row>
    <row r="884" spans="33:36" x14ac:dyDescent="0.25">
      <c r="AG884" s="85"/>
      <c r="AH884" s="86"/>
      <c r="AI884" s="85"/>
      <c r="AJ884" s="85"/>
    </row>
    <row r="885" spans="33:36" x14ac:dyDescent="0.25">
      <c r="AG885" s="85"/>
      <c r="AH885" s="86"/>
      <c r="AI885" s="85"/>
      <c r="AJ885" s="85"/>
    </row>
    <row r="886" spans="33:36" x14ac:dyDescent="0.25">
      <c r="AG886" s="85"/>
      <c r="AH886" s="86"/>
      <c r="AI886" s="85"/>
      <c r="AJ886" s="85"/>
    </row>
    <row r="887" spans="33:36" x14ac:dyDescent="0.25">
      <c r="AG887" s="85"/>
      <c r="AH887" s="86"/>
      <c r="AI887" s="85"/>
      <c r="AJ887" s="85"/>
    </row>
    <row r="888" spans="33:36" x14ac:dyDescent="0.25">
      <c r="AG888" s="85"/>
      <c r="AH888" s="86"/>
      <c r="AI888" s="85"/>
      <c r="AJ888" s="85"/>
    </row>
    <row r="889" spans="33:36" x14ac:dyDescent="0.25">
      <c r="AG889" s="85"/>
      <c r="AH889" s="86"/>
      <c r="AI889" s="85"/>
      <c r="AJ889" s="85"/>
    </row>
    <row r="890" spans="33:36" x14ac:dyDescent="0.25">
      <c r="AG890" s="85"/>
      <c r="AH890" s="86"/>
      <c r="AI890" s="85"/>
      <c r="AJ890" s="85"/>
    </row>
    <row r="891" spans="33:36" x14ac:dyDescent="0.25">
      <c r="AG891" s="85"/>
      <c r="AH891" s="86"/>
      <c r="AI891" s="85"/>
      <c r="AJ891" s="85"/>
    </row>
    <row r="892" spans="33:36" x14ac:dyDescent="0.25">
      <c r="AG892" s="85"/>
      <c r="AH892" s="86"/>
      <c r="AI892" s="85"/>
      <c r="AJ892" s="85"/>
    </row>
    <row r="893" spans="33:36" x14ac:dyDescent="0.25">
      <c r="AG893" s="85"/>
      <c r="AH893" s="86"/>
      <c r="AI893" s="85"/>
      <c r="AJ893" s="85"/>
    </row>
    <row r="894" spans="33:36" x14ac:dyDescent="0.25">
      <c r="AG894" s="85"/>
      <c r="AH894" s="86"/>
      <c r="AI894" s="85"/>
      <c r="AJ894" s="85"/>
    </row>
    <row r="895" spans="33:36" x14ac:dyDescent="0.25">
      <c r="AG895" s="85"/>
      <c r="AH895" s="86"/>
      <c r="AI895" s="85"/>
      <c r="AJ895" s="85"/>
    </row>
    <row r="896" spans="33:36" x14ac:dyDescent="0.25">
      <c r="AG896" s="85"/>
      <c r="AH896" s="86"/>
      <c r="AI896" s="85"/>
      <c r="AJ896" s="85"/>
    </row>
    <row r="897" spans="33:36" x14ac:dyDescent="0.25">
      <c r="AG897" s="85"/>
      <c r="AH897" s="86"/>
      <c r="AI897" s="85"/>
      <c r="AJ897" s="85"/>
    </row>
    <row r="898" spans="33:36" x14ac:dyDescent="0.25">
      <c r="AG898" s="85"/>
      <c r="AH898" s="86"/>
      <c r="AI898" s="85"/>
      <c r="AJ898" s="85"/>
    </row>
    <row r="899" spans="33:36" x14ac:dyDescent="0.25">
      <c r="AG899" s="85"/>
      <c r="AH899" s="86"/>
      <c r="AI899" s="85"/>
      <c r="AJ899" s="85"/>
    </row>
    <row r="900" spans="33:36" x14ac:dyDescent="0.25">
      <c r="AG900" s="85"/>
      <c r="AH900" s="86"/>
      <c r="AI900" s="85"/>
      <c r="AJ900" s="85"/>
    </row>
    <row r="901" spans="33:36" x14ac:dyDescent="0.25">
      <c r="AG901" s="85"/>
      <c r="AH901" s="86"/>
      <c r="AI901" s="85"/>
      <c r="AJ901" s="85"/>
    </row>
    <row r="902" spans="33:36" x14ac:dyDescent="0.25">
      <c r="AG902" s="85"/>
      <c r="AH902" s="86"/>
      <c r="AI902" s="85"/>
      <c r="AJ902" s="85"/>
    </row>
    <row r="903" spans="33:36" x14ac:dyDescent="0.25">
      <c r="AG903" s="85"/>
      <c r="AH903" s="86"/>
      <c r="AI903" s="85"/>
      <c r="AJ903" s="85"/>
    </row>
    <row r="904" spans="33:36" x14ac:dyDescent="0.25">
      <c r="AG904" s="85"/>
      <c r="AH904" s="86"/>
      <c r="AI904" s="85"/>
      <c r="AJ904" s="85"/>
    </row>
    <row r="905" spans="33:36" x14ac:dyDescent="0.25">
      <c r="AG905" s="85"/>
      <c r="AH905" s="86"/>
      <c r="AI905" s="85"/>
      <c r="AJ905" s="85"/>
    </row>
    <row r="906" spans="33:36" x14ac:dyDescent="0.25">
      <c r="AG906" s="85"/>
      <c r="AH906" s="86"/>
      <c r="AI906" s="85"/>
      <c r="AJ906" s="85"/>
    </row>
    <row r="907" spans="33:36" x14ac:dyDescent="0.25">
      <c r="AG907" s="85"/>
      <c r="AH907" s="86"/>
      <c r="AI907" s="85"/>
      <c r="AJ907" s="85"/>
    </row>
    <row r="908" spans="33:36" x14ac:dyDescent="0.25">
      <c r="AG908" s="85"/>
      <c r="AH908" s="86"/>
      <c r="AI908" s="85"/>
      <c r="AJ908" s="85"/>
    </row>
    <row r="909" spans="33:36" x14ac:dyDescent="0.25">
      <c r="AG909" s="85"/>
      <c r="AH909" s="86"/>
      <c r="AI909" s="85"/>
      <c r="AJ909" s="85"/>
    </row>
    <row r="910" spans="33:36" x14ac:dyDescent="0.25">
      <c r="AG910" s="85"/>
      <c r="AH910" s="86"/>
      <c r="AI910" s="85"/>
      <c r="AJ910" s="85"/>
    </row>
    <row r="911" spans="33:36" x14ac:dyDescent="0.25">
      <c r="AG911" s="85"/>
      <c r="AH911" s="86"/>
      <c r="AI911" s="85"/>
      <c r="AJ911" s="85"/>
    </row>
    <row r="912" spans="33:36" x14ac:dyDescent="0.25">
      <c r="AG912" s="85"/>
      <c r="AH912" s="86"/>
      <c r="AI912" s="85"/>
      <c r="AJ912" s="85"/>
    </row>
    <row r="913" spans="33:36" x14ac:dyDescent="0.25">
      <c r="AG913" s="85"/>
      <c r="AH913" s="86"/>
      <c r="AI913" s="85"/>
      <c r="AJ913" s="85"/>
    </row>
    <row r="914" spans="33:36" x14ac:dyDescent="0.25">
      <c r="AG914" s="85"/>
      <c r="AH914" s="86"/>
      <c r="AI914" s="85"/>
      <c r="AJ914" s="85"/>
    </row>
    <row r="915" spans="33:36" x14ac:dyDescent="0.25">
      <c r="AG915" s="85"/>
      <c r="AH915" s="86"/>
      <c r="AI915" s="85"/>
      <c r="AJ915" s="85"/>
    </row>
    <row r="916" spans="33:36" x14ac:dyDescent="0.25">
      <c r="AG916" s="85"/>
      <c r="AH916" s="86"/>
      <c r="AI916" s="85"/>
      <c r="AJ916" s="85"/>
    </row>
    <row r="917" spans="33:36" x14ac:dyDescent="0.25">
      <c r="AG917" s="85"/>
      <c r="AH917" s="86"/>
      <c r="AI917" s="85"/>
      <c r="AJ917" s="85"/>
    </row>
    <row r="918" spans="33:36" x14ac:dyDescent="0.25">
      <c r="AG918" s="85"/>
      <c r="AH918" s="86"/>
      <c r="AI918" s="85"/>
      <c r="AJ918" s="85"/>
    </row>
    <row r="919" spans="33:36" x14ac:dyDescent="0.25">
      <c r="AG919" s="85"/>
      <c r="AH919" s="86"/>
      <c r="AI919" s="85"/>
      <c r="AJ919" s="85"/>
    </row>
    <row r="920" spans="33:36" x14ac:dyDescent="0.25">
      <c r="AG920" s="85"/>
      <c r="AH920" s="86"/>
      <c r="AI920" s="85"/>
      <c r="AJ920" s="85"/>
    </row>
    <row r="921" spans="33:36" x14ac:dyDescent="0.25">
      <c r="AG921" s="85"/>
      <c r="AH921" s="86"/>
      <c r="AI921" s="85"/>
      <c r="AJ921" s="85"/>
    </row>
    <row r="922" spans="33:36" x14ac:dyDescent="0.25">
      <c r="AG922" s="85"/>
      <c r="AH922" s="86"/>
      <c r="AI922" s="85"/>
      <c r="AJ922" s="85"/>
    </row>
    <row r="923" spans="33:36" x14ac:dyDescent="0.25">
      <c r="AG923" s="85"/>
      <c r="AH923" s="86"/>
      <c r="AI923" s="85"/>
      <c r="AJ923" s="85"/>
    </row>
    <row r="924" spans="33:36" x14ac:dyDescent="0.25">
      <c r="AG924" s="85"/>
      <c r="AH924" s="86"/>
      <c r="AI924" s="85"/>
      <c r="AJ924" s="85"/>
    </row>
    <row r="925" spans="33:36" x14ac:dyDescent="0.25">
      <c r="AG925" s="85"/>
      <c r="AH925" s="86"/>
      <c r="AI925" s="85"/>
      <c r="AJ925" s="85"/>
    </row>
    <row r="926" spans="33:36" x14ac:dyDescent="0.25">
      <c r="AG926" s="85"/>
      <c r="AH926" s="86"/>
      <c r="AI926" s="85"/>
      <c r="AJ926" s="85"/>
    </row>
    <row r="927" spans="33:36" x14ac:dyDescent="0.25">
      <c r="AG927" s="85"/>
      <c r="AH927" s="86"/>
      <c r="AI927" s="85"/>
      <c r="AJ927" s="85"/>
    </row>
    <row r="928" spans="33:36" x14ac:dyDescent="0.25">
      <c r="AG928" s="85"/>
      <c r="AH928" s="86"/>
      <c r="AI928" s="85"/>
      <c r="AJ928" s="85"/>
    </row>
    <row r="929" spans="33:36" x14ac:dyDescent="0.25">
      <c r="AG929" s="85"/>
      <c r="AH929" s="86"/>
      <c r="AI929" s="85"/>
      <c r="AJ929" s="85"/>
    </row>
    <row r="930" spans="33:36" x14ac:dyDescent="0.25">
      <c r="AG930" s="85"/>
      <c r="AH930" s="86"/>
      <c r="AI930" s="85"/>
      <c r="AJ930" s="85"/>
    </row>
    <row r="931" spans="33:36" x14ac:dyDescent="0.25">
      <c r="AG931" s="85"/>
      <c r="AH931" s="86"/>
      <c r="AI931" s="85"/>
      <c r="AJ931" s="85"/>
    </row>
    <row r="932" spans="33:36" x14ac:dyDescent="0.25">
      <c r="AG932" s="85"/>
      <c r="AH932" s="86"/>
      <c r="AI932" s="85"/>
      <c r="AJ932" s="85"/>
    </row>
    <row r="933" spans="33:36" x14ac:dyDescent="0.25">
      <c r="AG933" s="85"/>
      <c r="AH933" s="86"/>
      <c r="AI933" s="85"/>
      <c r="AJ933" s="85"/>
    </row>
    <row r="934" spans="33:36" x14ac:dyDescent="0.25">
      <c r="AG934" s="85"/>
      <c r="AH934" s="86"/>
      <c r="AI934" s="85"/>
      <c r="AJ934" s="85"/>
    </row>
    <row r="935" spans="33:36" x14ac:dyDescent="0.25">
      <c r="AG935" s="85"/>
      <c r="AH935" s="86"/>
      <c r="AI935" s="85"/>
      <c r="AJ935" s="85"/>
    </row>
    <row r="936" spans="33:36" x14ac:dyDescent="0.25">
      <c r="AG936" s="85"/>
      <c r="AH936" s="86"/>
      <c r="AI936" s="85"/>
      <c r="AJ936" s="85"/>
    </row>
    <row r="937" spans="33:36" x14ac:dyDescent="0.25">
      <c r="AG937" s="85"/>
      <c r="AH937" s="86"/>
      <c r="AI937" s="85"/>
      <c r="AJ937" s="85"/>
    </row>
    <row r="938" spans="33:36" x14ac:dyDescent="0.25">
      <c r="AG938" s="85"/>
      <c r="AH938" s="86"/>
      <c r="AI938" s="85"/>
      <c r="AJ938" s="85"/>
    </row>
    <row r="939" spans="33:36" x14ac:dyDescent="0.25">
      <c r="AG939" s="85"/>
      <c r="AH939" s="86"/>
      <c r="AI939" s="85"/>
      <c r="AJ939" s="85"/>
    </row>
    <row r="940" spans="33:36" x14ac:dyDescent="0.25">
      <c r="AG940" s="85"/>
      <c r="AH940" s="86"/>
      <c r="AI940" s="85"/>
      <c r="AJ940" s="85"/>
    </row>
    <row r="941" spans="33:36" x14ac:dyDescent="0.25">
      <c r="AG941" s="85"/>
      <c r="AH941" s="86"/>
      <c r="AI941" s="85"/>
      <c r="AJ941" s="85"/>
    </row>
    <row r="942" spans="33:36" x14ac:dyDescent="0.25">
      <c r="AG942" s="85"/>
      <c r="AH942" s="86"/>
      <c r="AI942" s="85"/>
      <c r="AJ942" s="85"/>
    </row>
    <row r="943" spans="33:36" x14ac:dyDescent="0.25">
      <c r="AG943" s="85"/>
      <c r="AH943" s="86"/>
      <c r="AI943" s="85"/>
      <c r="AJ943" s="85"/>
    </row>
    <row r="944" spans="33:36" x14ac:dyDescent="0.25">
      <c r="AG944" s="85"/>
      <c r="AH944" s="86"/>
      <c r="AI944" s="85"/>
      <c r="AJ944" s="85"/>
    </row>
    <row r="945" spans="33:36" x14ac:dyDescent="0.25">
      <c r="AG945" s="85"/>
      <c r="AH945" s="86"/>
      <c r="AI945" s="85"/>
      <c r="AJ945" s="85"/>
    </row>
    <row r="946" spans="33:36" x14ac:dyDescent="0.25">
      <c r="AG946" s="85"/>
      <c r="AH946" s="86"/>
      <c r="AI946" s="85"/>
      <c r="AJ946" s="85"/>
    </row>
    <row r="947" spans="33:36" x14ac:dyDescent="0.25">
      <c r="AG947" s="85"/>
      <c r="AH947" s="86"/>
      <c r="AI947" s="85"/>
      <c r="AJ947" s="85"/>
    </row>
    <row r="948" spans="33:36" x14ac:dyDescent="0.25">
      <c r="AG948" s="85"/>
      <c r="AH948" s="86"/>
      <c r="AI948" s="85"/>
      <c r="AJ948" s="85"/>
    </row>
    <row r="949" spans="33:36" x14ac:dyDescent="0.25">
      <c r="AG949" s="85"/>
      <c r="AH949" s="86"/>
      <c r="AI949" s="85"/>
      <c r="AJ949" s="85"/>
    </row>
    <row r="950" spans="33:36" x14ac:dyDescent="0.25">
      <c r="AG950" s="85"/>
      <c r="AH950" s="86"/>
      <c r="AI950" s="85"/>
      <c r="AJ950" s="85"/>
    </row>
    <row r="951" spans="33:36" x14ac:dyDescent="0.25">
      <c r="AG951" s="85"/>
      <c r="AH951" s="86"/>
      <c r="AI951" s="85"/>
      <c r="AJ951" s="85"/>
    </row>
    <row r="952" spans="33:36" x14ac:dyDescent="0.25">
      <c r="AG952" s="85"/>
      <c r="AH952" s="86"/>
      <c r="AI952" s="85"/>
      <c r="AJ952" s="85"/>
    </row>
    <row r="953" spans="33:36" x14ac:dyDescent="0.25">
      <c r="AG953" s="85"/>
      <c r="AH953" s="86"/>
      <c r="AI953" s="85"/>
      <c r="AJ953" s="85"/>
    </row>
    <row r="954" spans="33:36" x14ac:dyDescent="0.25">
      <c r="AG954" s="85"/>
      <c r="AH954" s="86"/>
      <c r="AI954" s="85"/>
      <c r="AJ954" s="85"/>
    </row>
    <row r="955" spans="33:36" x14ac:dyDescent="0.25">
      <c r="AG955" s="85"/>
      <c r="AH955" s="86"/>
      <c r="AI955" s="85"/>
      <c r="AJ955" s="85"/>
    </row>
    <row r="956" spans="33:36" x14ac:dyDescent="0.25">
      <c r="AG956" s="85"/>
      <c r="AH956" s="86"/>
      <c r="AI956" s="85"/>
      <c r="AJ956" s="85"/>
    </row>
    <row r="957" spans="33:36" x14ac:dyDescent="0.25">
      <c r="AG957" s="85"/>
      <c r="AH957" s="86"/>
      <c r="AI957" s="85"/>
      <c r="AJ957" s="85"/>
    </row>
    <row r="958" spans="33:36" x14ac:dyDescent="0.25">
      <c r="AG958" s="85"/>
      <c r="AH958" s="86"/>
      <c r="AI958" s="85"/>
      <c r="AJ958" s="85"/>
    </row>
    <row r="959" spans="33:36" x14ac:dyDescent="0.25">
      <c r="AG959" s="85"/>
      <c r="AH959" s="86"/>
      <c r="AI959" s="85"/>
      <c r="AJ959" s="85"/>
    </row>
    <row r="960" spans="33:36" x14ac:dyDescent="0.25">
      <c r="AG960" s="85"/>
      <c r="AH960" s="86"/>
      <c r="AI960" s="85"/>
      <c r="AJ960" s="85"/>
    </row>
    <row r="961" spans="33:36" x14ac:dyDescent="0.25">
      <c r="AG961" s="85"/>
      <c r="AH961" s="86"/>
      <c r="AI961" s="85"/>
      <c r="AJ961" s="85"/>
    </row>
    <row r="962" spans="33:36" x14ac:dyDescent="0.25">
      <c r="AG962" s="85"/>
      <c r="AH962" s="86"/>
      <c r="AI962" s="85"/>
      <c r="AJ962" s="85"/>
    </row>
    <row r="963" spans="33:36" x14ac:dyDescent="0.25">
      <c r="AG963" s="85"/>
      <c r="AH963" s="86"/>
      <c r="AI963" s="85"/>
      <c r="AJ963" s="85"/>
    </row>
    <row r="964" spans="33:36" x14ac:dyDescent="0.25">
      <c r="AG964" s="85"/>
      <c r="AH964" s="86"/>
      <c r="AI964" s="85"/>
      <c r="AJ964" s="85"/>
    </row>
    <row r="965" spans="33:36" x14ac:dyDescent="0.25">
      <c r="AG965" s="85"/>
      <c r="AH965" s="86"/>
      <c r="AI965" s="85"/>
      <c r="AJ965" s="85"/>
    </row>
    <row r="966" spans="33:36" x14ac:dyDescent="0.25">
      <c r="AG966" s="85"/>
      <c r="AH966" s="86"/>
      <c r="AI966" s="85"/>
      <c r="AJ966" s="85"/>
    </row>
    <row r="967" spans="33:36" x14ac:dyDescent="0.25">
      <c r="AG967" s="85"/>
      <c r="AH967" s="86"/>
      <c r="AI967" s="85"/>
      <c r="AJ967" s="85"/>
    </row>
    <row r="968" spans="33:36" x14ac:dyDescent="0.25">
      <c r="AG968" s="85"/>
      <c r="AH968" s="86"/>
      <c r="AI968" s="85"/>
      <c r="AJ968" s="85"/>
    </row>
    <row r="969" spans="33:36" x14ac:dyDescent="0.25">
      <c r="AG969" s="85"/>
      <c r="AH969" s="86"/>
      <c r="AI969" s="85"/>
      <c r="AJ969" s="85"/>
    </row>
    <row r="970" spans="33:36" x14ac:dyDescent="0.25">
      <c r="AG970" s="85"/>
      <c r="AH970" s="86"/>
      <c r="AI970" s="85"/>
      <c r="AJ970" s="85"/>
    </row>
    <row r="971" spans="33:36" x14ac:dyDescent="0.25">
      <c r="AG971" s="85"/>
      <c r="AH971" s="86"/>
      <c r="AI971" s="85"/>
      <c r="AJ971" s="85"/>
    </row>
    <row r="972" spans="33:36" x14ac:dyDescent="0.25">
      <c r="AG972" s="85"/>
      <c r="AH972" s="86"/>
      <c r="AI972" s="85"/>
      <c r="AJ972" s="85"/>
    </row>
    <row r="973" spans="33:36" x14ac:dyDescent="0.25">
      <c r="AG973" s="85"/>
      <c r="AH973" s="86"/>
      <c r="AI973" s="85"/>
      <c r="AJ973" s="85"/>
    </row>
    <row r="974" spans="33:36" x14ac:dyDescent="0.25">
      <c r="AG974" s="85"/>
      <c r="AH974" s="86"/>
      <c r="AI974" s="85"/>
      <c r="AJ974" s="85"/>
    </row>
    <row r="975" spans="33:36" x14ac:dyDescent="0.25">
      <c r="AG975" s="85"/>
      <c r="AH975" s="86"/>
      <c r="AI975" s="85"/>
      <c r="AJ975" s="85"/>
    </row>
    <row r="976" spans="33:36" x14ac:dyDescent="0.25">
      <c r="AG976" s="85"/>
      <c r="AH976" s="86"/>
      <c r="AI976" s="85"/>
      <c r="AJ976" s="85"/>
    </row>
    <row r="977" spans="33:36" x14ac:dyDescent="0.25">
      <c r="AG977" s="85"/>
      <c r="AH977" s="86"/>
      <c r="AI977" s="85"/>
      <c r="AJ977" s="85"/>
    </row>
    <row r="978" spans="33:36" x14ac:dyDescent="0.25">
      <c r="AG978" s="85"/>
      <c r="AH978" s="86"/>
      <c r="AI978" s="85"/>
      <c r="AJ978" s="85"/>
    </row>
    <row r="979" spans="33:36" x14ac:dyDescent="0.25">
      <c r="AG979" s="85"/>
      <c r="AH979" s="86"/>
      <c r="AI979" s="85"/>
      <c r="AJ979" s="85"/>
    </row>
    <row r="980" spans="33:36" x14ac:dyDescent="0.25">
      <c r="AG980" s="85"/>
      <c r="AH980" s="86"/>
      <c r="AI980" s="85"/>
      <c r="AJ980" s="85"/>
    </row>
    <row r="981" spans="33:36" x14ac:dyDescent="0.25">
      <c r="AG981" s="85"/>
      <c r="AH981" s="86"/>
      <c r="AI981" s="85"/>
      <c r="AJ981" s="85"/>
    </row>
    <row r="982" spans="33:36" x14ac:dyDescent="0.25">
      <c r="AG982" s="85"/>
      <c r="AH982" s="86"/>
      <c r="AI982" s="85"/>
      <c r="AJ982" s="85"/>
    </row>
    <row r="983" spans="33:36" x14ac:dyDescent="0.25">
      <c r="AG983" s="85"/>
      <c r="AH983" s="86"/>
      <c r="AI983" s="85"/>
      <c r="AJ983" s="85"/>
    </row>
    <row r="984" spans="33:36" x14ac:dyDescent="0.25">
      <c r="AG984" s="85"/>
      <c r="AH984" s="86"/>
      <c r="AI984" s="85"/>
      <c r="AJ984" s="85"/>
    </row>
    <row r="985" spans="33:36" x14ac:dyDescent="0.25">
      <c r="AG985" s="85"/>
      <c r="AH985" s="86"/>
      <c r="AI985" s="85"/>
      <c r="AJ985" s="85"/>
    </row>
    <row r="986" spans="33:36" x14ac:dyDescent="0.25">
      <c r="AG986" s="85"/>
      <c r="AH986" s="86"/>
      <c r="AI986" s="85"/>
      <c r="AJ986" s="85"/>
    </row>
    <row r="987" spans="33:36" x14ac:dyDescent="0.25">
      <c r="AG987" s="85"/>
      <c r="AH987" s="86"/>
      <c r="AI987" s="85"/>
      <c r="AJ987" s="85"/>
    </row>
    <row r="988" spans="33:36" x14ac:dyDescent="0.25">
      <c r="AG988" s="85"/>
      <c r="AH988" s="86"/>
      <c r="AI988" s="85"/>
      <c r="AJ988" s="85"/>
    </row>
    <row r="989" spans="33:36" x14ac:dyDescent="0.25">
      <c r="AG989" s="85"/>
      <c r="AH989" s="86"/>
      <c r="AI989" s="85"/>
      <c r="AJ989" s="85"/>
    </row>
    <row r="990" spans="33:36" x14ac:dyDescent="0.25">
      <c r="AG990" s="85"/>
      <c r="AH990" s="86"/>
      <c r="AI990" s="85"/>
      <c r="AJ990" s="85"/>
    </row>
    <row r="991" spans="33:36" x14ac:dyDescent="0.25">
      <c r="AG991" s="85"/>
      <c r="AH991" s="86"/>
      <c r="AI991" s="85"/>
      <c r="AJ991" s="85"/>
    </row>
    <row r="992" spans="33:36" x14ac:dyDescent="0.25">
      <c r="AG992" s="85"/>
      <c r="AH992" s="86"/>
      <c r="AI992" s="85"/>
      <c r="AJ992" s="85"/>
    </row>
    <row r="993" spans="33:36" x14ac:dyDescent="0.25">
      <c r="AG993" s="85"/>
      <c r="AH993" s="86"/>
      <c r="AI993" s="85"/>
      <c r="AJ993" s="85"/>
    </row>
    <row r="994" spans="33:36" x14ac:dyDescent="0.25">
      <c r="AG994" s="85"/>
      <c r="AH994" s="86"/>
      <c r="AI994" s="85"/>
      <c r="AJ994" s="85"/>
    </row>
    <row r="995" spans="33:36" x14ac:dyDescent="0.25">
      <c r="AG995" s="85"/>
      <c r="AH995" s="86"/>
      <c r="AI995" s="85"/>
      <c r="AJ995" s="85"/>
    </row>
    <row r="996" spans="33:36" x14ac:dyDescent="0.25">
      <c r="AG996" s="85"/>
      <c r="AH996" s="86"/>
      <c r="AI996" s="85"/>
      <c r="AJ996" s="85"/>
    </row>
    <row r="997" spans="33:36" x14ac:dyDescent="0.25">
      <c r="AG997" s="85"/>
      <c r="AH997" s="86"/>
      <c r="AI997" s="85"/>
      <c r="AJ997" s="85"/>
    </row>
    <row r="998" spans="33:36" x14ac:dyDescent="0.25">
      <c r="AG998" s="85"/>
      <c r="AH998" s="86"/>
      <c r="AI998" s="85"/>
      <c r="AJ998" s="85"/>
    </row>
    <row r="999" spans="33:36" x14ac:dyDescent="0.25">
      <c r="AG999" s="85"/>
      <c r="AH999" s="86"/>
      <c r="AI999" s="85"/>
      <c r="AJ999" s="85"/>
    </row>
    <row r="1000" spans="33:36" x14ac:dyDescent="0.25">
      <c r="AG1000" s="85"/>
      <c r="AH1000" s="86"/>
      <c r="AI1000" s="85"/>
      <c r="AJ1000" s="85"/>
    </row>
    <row r="1001" spans="33:36" x14ac:dyDescent="0.25">
      <c r="AG1001" s="85"/>
      <c r="AH1001" s="86"/>
      <c r="AI1001" s="85"/>
      <c r="AJ1001" s="85"/>
    </row>
    <row r="1002" spans="33:36" x14ac:dyDescent="0.25">
      <c r="AG1002" s="85"/>
      <c r="AH1002" s="86"/>
      <c r="AI1002" s="85"/>
      <c r="AJ1002" s="85"/>
    </row>
    <row r="1003" spans="33:36" x14ac:dyDescent="0.25">
      <c r="AG1003" s="85"/>
      <c r="AH1003" s="86"/>
      <c r="AI1003" s="85"/>
      <c r="AJ1003" s="85"/>
    </row>
    <row r="1004" spans="33:36" x14ac:dyDescent="0.25">
      <c r="AG1004" s="85"/>
      <c r="AH1004" s="86"/>
      <c r="AI1004" s="85"/>
      <c r="AJ1004" s="85"/>
    </row>
    <row r="1005" spans="33:36" x14ac:dyDescent="0.25">
      <c r="AG1005" s="85"/>
      <c r="AH1005" s="86"/>
      <c r="AI1005" s="85"/>
      <c r="AJ1005" s="85"/>
    </row>
    <row r="1006" spans="33:36" x14ac:dyDescent="0.25">
      <c r="AG1006" s="85"/>
      <c r="AH1006" s="86"/>
      <c r="AI1006" s="85"/>
      <c r="AJ1006" s="85"/>
    </row>
    <row r="1007" spans="33:36" x14ac:dyDescent="0.25">
      <c r="AG1007" s="85"/>
      <c r="AH1007" s="86"/>
      <c r="AI1007" s="85"/>
      <c r="AJ1007" s="85"/>
    </row>
    <row r="1008" spans="33:36" x14ac:dyDescent="0.25">
      <c r="AG1008" s="85"/>
      <c r="AH1008" s="86"/>
      <c r="AI1008" s="85"/>
      <c r="AJ1008" s="85"/>
    </row>
    <row r="1009" spans="33:36" x14ac:dyDescent="0.25">
      <c r="AG1009" s="85"/>
      <c r="AH1009" s="86"/>
      <c r="AI1009" s="85"/>
      <c r="AJ1009" s="85"/>
    </row>
    <row r="1010" spans="33:36" x14ac:dyDescent="0.25">
      <c r="AG1010" s="85"/>
      <c r="AH1010" s="86"/>
      <c r="AI1010" s="85"/>
      <c r="AJ1010" s="85"/>
    </row>
    <row r="1011" spans="33:36" x14ac:dyDescent="0.25">
      <c r="AG1011" s="85"/>
      <c r="AH1011" s="86"/>
      <c r="AI1011" s="85"/>
      <c r="AJ1011" s="85"/>
    </row>
    <row r="1012" spans="33:36" x14ac:dyDescent="0.25">
      <c r="AG1012" s="85"/>
      <c r="AH1012" s="86"/>
      <c r="AI1012" s="85"/>
      <c r="AJ1012" s="85"/>
    </row>
    <row r="1013" spans="33:36" x14ac:dyDescent="0.25">
      <c r="AG1013" s="85"/>
      <c r="AH1013" s="86"/>
      <c r="AI1013" s="85"/>
      <c r="AJ1013" s="85"/>
    </row>
    <row r="1014" spans="33:36" x14ac:dyDescent="0.25">
      <c r="AG1014" s="85"/>
      <c r="AH1014" s="86"/>
      <c r="AI1014" s="85"/>
      <c r="AJ1014" s="85"/>
    </row>
    <row r="1015" spans="33:36" x14ac:dyDescent="0.25">
      <c r="AG1015" s="85"/>
      <c r="AH1015" s="86"/>
      <c r="AI1015" s="85"/>
      <c r="AJ1015" s="85"/>
    </row>
    <row r="1016" spans="33:36" x14ac:dyDescent="0.25">
      <c r="AG1016" s="85"/>
      <c r="AH1016" s="86"/>
      <c r="AI1016" s="85"/>
      <c r="AJ1016" s="85"/>
    </row>
    <row r="1017" spans="33:36" x14ac:dyDescent="0.25">
      <c r="AG1017" s="85"/>
      <c r="AH1017" s="86"/>
      <c r="AI1017" s="85"/>
      <c r="AJ1017" s="85"/>
    </row>
    <row r="1018" spans="33:36" x14ac:dyDescent="0.25">
      <c r="AG1018" s="85"/>
      <c r="AH1018" s="86"/>
      <c r="AI1018" s="85"/>
      <c r="AJ1018" s="85"/>
    </row>
    <row r="1019" spans="33:36" x14ac:dyDescent="0.25">
      <c r="AG1019" s="85"/>
      <c r="AH1019" s="86"/>
      <c r="AI1019" s="85"/>
      <c r="AJ1019" s="85"/>
    </row>
    <row r="1020" spans="33:36" x14ac:dyDescent="0.25">
      <c r="AG1020" s="85"/>
      <c r="AH1020" s="86"/>
      <c r="AI1020" s="85"/>
      <c r="AJ1020" s="85"/>
    </row>
    <row r="1021" spans="33:36" x14ac:dyDescent="0.25">
      <c r="AG1021" s="85"/>
      <c r="AH1021" s="86"/>
      <c r="AI1021" s="85"/>
      <c r="AJ1021" s="85"/>
    </row>
    <row r="1022" spans="33:36" x14ac:dyDescent="0.25">
      <c r="AG1022" s="85"/>
      <c r="AH1022" s="86"/>
      <c r="AI1022" s="85"/>
      <c r="AJ1022" s="85"/>
    </row>
    <row r="1023" spans="33:36" x14ac:dyDescent="0.25">
      <c r="AG1023" s="85"/>
      <c r="AH1023" s="86"/>
      <c r="AI1023" s="85"/>
      <c r="AJ1023" s="85"/>
    </row>
    <row r="1024" spans="33:36" x14ac:dyDescent="0.25">
      <c r="AG1024" s="85"/>
      <c r="AH1024" s="86"/>
      <c r="AI1024" s="85"/>
      <c r="AJ1024" s="85"/>
    </row>
    <row r="1025" spans="33:36" x14ac:dyDescent="0.25">
      <c r="AG1025" s="85"/>
      <c r="AH1025" s="86"/>
      <c r="AI1025" s="85"/>
      <c r="AJ1025" s="85"/>
    </row>
    <row r="1026" spans="33:36" x14ac:dyDescent="0.25">
      <c r="AG1026" s="85"/>
      <c r="AH1026" s="86"/>
      <c r="AI1026" s="85"/>
      <c r="AJ1026" s="85"/>
    </row>
    <row r="1027" spans="33:36" x14ac:dyDescent="0.25">
      <c r="AG1027" s="85"/>
      <c r="AH1027" s="86"/>
      <c r="AI1027" s="85"/>
      <c r="AJ1027" s="85"/>
    </row>
    <row r="1028" spans="33:36" x14ac:dyDescent="0.25">
      <c r="AG1028" s="85"/>
      <c r="AH1028" s="86"/>
      <c r="AI1028" s="85"/>
      <c r="AJ1028" s="85"/>
    </row>
    <row r="1029" spans="33:36" x14ac:dyDescent="0.25">
      <c r="AG1029" s="85"/>
      <c r="AH1029" s="86"/>
      <c r="AI1029" s="85"/>
      <c r="AJ1029" s="85"/>
    </row>
    <row r="1030" spans="33:36" x14ac:dyDescent="0.25">
      <c r="AG1030" s="85"/>
      <c r="AH1030" s="86"/>
      <c r="AI1030" s="85"/>
      <c r="AJ1030" s="85"/>
    </row>
    <row r="1031" spans="33:36" x14ac:dyDescent="0.25">
      <c r="AG1031" s="85"/>
      <c r="AH1031" s="86"/>
      <c r="AI1031" s="85"/>
      <c r="AJ1031" s="85"/>
    </row>
    <row r="1032" spans="33:36" x14ac:dyDescent="0.25">
      <c r="AG1032" s="85"/>
      <c r="AH1032" s="86"/>
      <c r="AI1032" s="85"/>
      <c r="AJ1032" s="85"/>
    </row>
    <row r="1033" spans="33:36" x14ac:dyDescent="0.25">
      <c r="AG1033" s="85"/>
      <c r="AH1033" s="86"/>
      <c r="AI1033" s="85"/>
      <c r="AJ1033" s="85"/>
    </row>
    <row r="1034" spans="33:36" x14ac:dyDescent="0.25">
      <c r="AG1034" s="85"/>
      <c r="AH1034" s="86"/>
      <c r="AI1034" s="85"/>
      <c r="AJ1034" s="85"/>
    </row>
    <row r="1035" spans="33:36" x14ac:dyDescent="0.25">
      <c r="AG1035" s="85"/>
      <c r="AH1035" s="86"/>
      <c r="AI1035" s="85"/>
      <c r="AJ1035" s="85"/>
    </row>
    <row r="1036" spans="33:36" x14ac:dyDescent="0.25">
      <c r="AG1036" s="85"/>
      <c r="AH1036" s="86"/>
      <c r="AI1036" s="85"/>
      <c r="AJ1036" s="85"/>
    </row>
    <row r="1037" spans="33:36" x14ac:dyDescent="0.25">
      <c r="AG1037" s="85"/>
      <c r="AH1037" s="86"/>
      <c r="AI1037" s="85"/>
      <c r="AJ1037" s="85"/>
    </row>
    <row r="1038" spans="33:36" x14ac:dyDescent="0.25">
      <c r="AG1038" s="85"/>
      <c r="AH1038" s="86"/>
      <c r="AI1038" s="85"/>
      <c r="AJ1038" s="85"/>
    </row>
    <row r="1039" spans="33:36" x14ac:dyDescent="0.25">
      <c r="AG1039" s="85"/>
      <c r="AH1039" s="86"/>
      <c r="AI1039" s="85"/>
      <c r="AJ1039" s="85"/>
    </row>
    <row r="1040" spans="33:36" x14ac:dyDescent="0.25">
      <c r="AG1040" s="85"/>
      <c r="AH1040" s="86"/>
      <c r="AI1040" s="85"/>
      <c r="AJ1040" s="85"/>
    </row>
    <row r="1041" spans="33:36" x14ac:dyDescent="0.25">
      <c r="AG1041" s="85"/>
      <c r="AH1041" s="86"/>
      <c r="AI1041" s="85"/>
      <c r="AJ1041" s="85"/>
    </row>
    <row r="1042" spans="33:36" x14ac:dyDescent="0.25">
      <c r="AG1042" s="85"/>
      <c r="AH1042" s="86"/>
      <c r="AI1042" s="85"/>
      <c r="AJ1042" s="85"/>
    </row>
    <row r="1043" spans="33:36" x14ac:dyDescent="0.25">
      <c r="AG1043" s="85"/>
      <c r="AH1043" s="86"/>
      <c r="AI1043" s="85"/>
      <c r="AJ1043" s="85"/>
    </row>
    <row r="1044" spans="33:36" x14ac:dyDescent="0.25">
      <c r="AG1044" s="85"/>
      <c r="AH1044" s="86"/>
      <c r="AI1044" s="85"/>
      <c r="AJ1044" s="85"/>
    </row>
    <row r="1045" spans="33:36" x14ac:dyDescent="0.25">
      <c r="AG1045" s="85"/>
      <c r="AH1045" s="86"/>
      <c r="AI1045" s="85"/>
      <c r="AJ1045" s="85"/>
    </row>
    <row r="1046" spans="33:36" x14ac:dyDescent="0.25">
      <c r="AG1046" s="85"/>
      <c r="AH1046" s="86"/>
      <c r="AI1046" s="85"/>
      <c r="AJ1046" s="85"/>
    </row>
    <row r="1047" spans="33:36" x14ac:dyDescent="0.25">
      <c r="AG1047" s="85"/>
      <c r="AH1047" s="86"/>
      <c r="AI1047" s="85"/>
      <c r="AJ1047" s="85"/>
    </row>
    <row r="1048" spans="33:36" x14ac:dyDescent="0.25">
      <c r="AG1048" s="85"/>
      <c r="AH1048" s="86"/>
      <c r="AI1048" s="85"/>
      <c r="AJ1048" s="85"/>
    </row>
    <row r="1049" spans="33:36" x14ac:dyDescent="0.25">
      <c r="AG1049" s="85"/>
      <c r="AH1049" s="86"/>
      <c r="AI1049" s="85"/>
      <c r="AJ1049" s="85"/>
    </row>
    <row r="1050" spans="33:36" x14ac:dyDescent="0.25">
      <c r="AG1050" s="85"/>
      <c r="AH1050" s="86"/>
      <c r="AI1050" s="85"/>
      <c r="AJ1050" s="85"/>
    </row>
    <row r="1051" spans="33:36" x14ac:dyDescent="0.25">
      <c r="AG1051" s="85"/>
      <c r="AH1051" s="86"/>
      <c r="AI1051" s="85"/>
      <c r="AJ1051" s="85"/>
    </row>
    <row r="1052" spans="33:36" x14ac:dyDescent="0.25">
      <c r="AG1052" s="85"/>
      <c r="AH1052" s="86"/>
      <c r="AI1052" s="85"/>
      <c r="AJ1052" s="85"/>
    </row>
    <row r="1053" spans="33:36" x14ac:dyDescent="0.25">
      <c r="AG1053" s="85"/>
      <c r="AH1053" s="86"/>
      <c r="AI1053" s="85"/>
      <c r="AJ1053" s="85"/>
    </row>
    <row r="1054" spans="33:36" x14ac:dyDescent="0.25">
      <c r="AG1054" s="85"/>
      <c r="AH1054" s="86"/>
      <c r="AI1054" s="85"/>
      <c r="AJ1054" s="85"/>
    </row>
    <row r="1055" spans="33:36" x14ac:dyDescent="0.25">
      <c r="AG1055" s="85"/>
      <c r="AH1055" s="86"/>
      <c r="AI1055" s="85"/>
      <c r="AJ1055" s="85"/>
    </row>
    <row r="1056" spans="33:36" x14ac:dyDescent="0.25">
      <c r="AG1056" s="85"/>
      <c r="AH1056" s="86"/>
      <c r="AI1056" s="85"/>
      <c r="AJ1056" s="85"/>
    </row>
    <row r="1057" spans="33:36" x14ac:dyDescent="0.25">
      <c r="AG1057" s="85"/>
      <c r="AH1057" s="86"/>
      <c r="AI1057" s="85"/>
      <c r="AJ1057" s="85"/>
    </row>
    <row r="1058" spans="33:36" x14ac:dyDescent="0.25">
      <c r="AG1058" s="85"/>
      <c r="AH1058" s="86"/>
      <c r="AI1058" s="85"/>
      <c r="AJ1058" s="85"/>
    </row>
    <row r="1059" spans="33:36" x14ac:dyDescent="0.25">
      <c r="AG1059" s="85"/>
      <c r="AH1059" s="86"/>
      <c r="AI1059" s="85"/>
      <c r="AJ1059" s="85"/>
    </row>
    <row r="1060" spans="33:36" x14ac:dyDescent="0.25">
      <c r="AG1060" s="85"/>
      <c r="AH1060" s="86"/>
      <c r="AI1060" s="85"/>
      <c r="AJ1060" s="85"/>
    </row>
    <row r="1061" spans="33:36" x14ac:dyDescent="0.25">
      <c r="AG1061" s="85"/>
      <c r="AH1061" s="86"/>
      <c r="AI1061" s="85"/>
      <c r="AJ1061" s="85"/>
    </row>
    <row r="1062" spans="33:36" x14ac:dyDescent="0.25">
      <c r="AG1062" s="85"/>
      <c r="AH1062" s="86"/>
      <c r="AI1062" s="85"/>
      <c r="AJ1062" s="85"/>
    </row>
    <row r="1063" spans="33:36" x14ac:dyDescent="0.25">
      <c r="AG1063" s="85"/>
      <c r="AH1063" s="86"/>
      <c r="AI1063" s="85"/>
      <c r="AJ1063" s="85"/>
    </row>
    <row r="1064" spans="33:36" x14ac:dyDescent="0.25">
      <c r="AG1064" s="85"/>
      <c r="AH1064" s="86"/>
      <c r="AI1064" s="85"/>
      <c r="AJ1064" s="85"/>
    </row>
    <row r="1065" spans="33:36" x14ac:dyDescent="0.25">
      <c r="AG1065" s="85"/>
      <c r="AH1065" s="86"/>
      <c r="AI1065" s="85"/>
      <c r="AJ1065" s="85"/>
    </row>
    <row r="1066" spans="33:36" x14ac:dyDescent="0.25">
      <c r="AG1066" s="85"/>
      <c r="AH1066" s="86"/>
      <c r="AI1066" s="85"/>
      <c r="AJ1066" s="85"/>
    </row>
    <row r="1067" spans="33:36" x14ac:dyDescent="0.25">
      <c r="AG1067" s="85"/>
      <c r="AH1067" s="86"/>
      <c r="AI1067" s="85"/>
      <c r="AJ1067" s="85"/>
    </row>
    <row r="1068" spans="33:36" x14ac:dyDescent="0.25">
      <c r="AG1068" s="85"/>
      <c r="AH1068" s="86"/>
      <c r="AI1068" s="85"/>
      <c r="AJ1068" s="85"/>
    </row>
    <row r="1069" spans="33:36" x14ac:dyDescent="0.25">
      <c r="AG1069" s="85"/>
      <c r="AH1069" s="86"/>
      <c r="AI1069" s="85"/>
      <c r="AJ1069" s="85"/>
    </row>
    <row r="1070" spans="33:36" x14ac:dyDescent="0.25">
      <c r="AG1070" s="85"/>
      <c r="AH1070" s="86"/>
      <c r="AI1070" s="85"/>
      <c r="AJ1070" s="85"/>
    </row>
    <row r="1071" spans="33:36" x14ac:dyDescent="0.25">
      <c r="AG1071" s="85"/>
      <c r="AH1071" s="86"/>
      <c r="AI1071" s="85"/>
      <c r="AJ1071" s="85"/>
    </row>
    <row r="1072" spans="33:36" x14ac:dyDescent="0.25">
      <c r="AG1072" s="85"/>
      <c r="AH1072" s="86"/>
      <c r="AI1072" s="85"/>
      <c r="AJ1072" s="85"/>
    </row>
    <row r="1073" spans="33:36" x14ac:dyDescent="0.25">
      <c r="AG1073" s="85"/>
      <c r="AH1073" s="86"/>
      <c r="AI1073" s="85"/>
      <c r="AJ1073" s="85"/>
    </row>
    <row r="1074" spans="33:36" x14ac:dyDescent="0.25">
      <c r="AG1074" s="85"/>
      <c r="AH1074" s="86"/>
      <c r="AI1074" s="85"/>
      <c r="AJ1074" s="85"/>
    </row>
    <row r="1075" spans="33:36" x14ac:dyDescent="0.25">
      <c r="AG1075" s="85"/>
      <c r="AH1075" s="86"/>
      <c r="AI1075" s="85"/>
      <c r="AJ1075" s="85"/>
    </row>
    <row r="1076" spans="33:36" x14ac:dyDescent="0.25">
      <c r="AG1076" s="85"/>
      <c r="AH1076" s="86"/>
      <c r="AI1076" s="85"/>
      <c r="AJ1076" s="85"/>
    </row>
    <row r="1077" spans="33:36" x14ac:dyDescent="0.25">
      <c r="AG1077" s="85"/>
      <c r="AH1077" s="86"/>
      <c r="AI1077" s="85"/>
      <c r="AJ1077" s="85"/>
    </row>
    <row r="1078" spans="33:36" x14ac:dyDescent="0.25">
      <c r="AG1078" s="85"/>
      <c r="AH1078" s="86"/>
      <c r="AI1078" s="85"/>
      <c r="AJ1078" s="85"/>
    </row>
    <row r="1079" spans="33:36" x14ac:dyDescent="0.25">
      <c r="AG1079" s="85"/>
      <c r="AH1079" s="86"/>
      <c r="AI1079" s="85"/>
      <c r="AJ1079" s="85"/>
    </row>
    <row r="1080" spans="33:36" x14ac:dyDescent="0.25">
      <c r="AG1080" s="85"/>
      <c r="AH1080" s="86"/>
      <c r="AI1080" s="85"/>
      <c r="AJ1080" s="85"/>
    </row>
    <row r="1081" spans="33:36" x14ac:dyDescent="0.25">
      <c r="AG1081" s="85"/>
      <c r="AH1081" s="86"/>
      <c r="AI1081" s="85"/>
      <c r="AJ1081" s="85"/>
    </row>
    <row r="1082" spans="33:36" x14ac:dyDescent="0.25">
      <c r="AG1082" s="85"/>
      <c r="AH1082" s="86"/>
      <c r="AI1082" s="85"/>
      <c r="AJ1082" s="85"/>
    </row>
    <row r="1083" spans="33:36" x14ac:dyDescent="0.25">
      <c r="AG1083" s="85"/>
      <c r="AH1083" s="86"/>
      <c r="AI1083" s="85"/>
      <c r="AJ1083" s="85"/>
    </row>
    <row r="1084" spans="33:36" x14ac:dyDescent="0.25">
      <c r="AG1084" s="85"/>
      <c r="AH1084" s="86"/>
      <c r="AI1084" s="85"/>
      <c r="AJ1084" s="85"/>
    </row>
    <row r="1085" spans="33:36" x14ac:dyDescent="0.25">
      <c r="AG1085" s="85"/>
      <c r="AH1085" s="86"/>
      <c r="AI1085" s="85"/>
      <c r="AJ1085" s="85"/>
    </row>
    <row r="1086" spans="33:36" x14ac:dyDescent="0.25">
      <c r="AG1086" s="85"/>
      <c r="AH1086" s="86"/>
      <c r="AI1086" s="85"/>
      <c r="AJ1086" s="85"/>
    </row>
    <row r="1087" spans="33:36" x14ac:dyDescent="0.25">
      <c r="AG1087" s="85"/>
      <c r="AH1087" s="86"/>
      <c r="AI1087" s="85"/>
      <c r="AJ1087" s="85"/>
    </row>
    <row r="1088" spans="33:36" x14ac:dyDescent="0.25">
      <c r="AG1088" s="85"/>
      <c r="AH1088" s="86"/>
      <c r="AI1088" s="85"/>
      <c r="AJ1088" s="85"/>
    </row>
    <row r="1089" spans="33:36" x14ac:dyDescent="0.25">
      <c r="AG1089" s="85"/>
      <c r="AH1089" s="86"/>
      <c r="AI1089" s="85"/>
      <c r="AJ1089" s="85"/>
    </row>
    <row r="1090" spans="33:36" x14ac:dyDescent="0.25">
      <c r="AG1090" s="85"/>
      <c r="AH1090" s="86"/>
      <c r="AI1090" s="85"/>
      <c r="AJ1090" s="85"/>
    </row>
    <row r="1091" spans="33:36" x14ac:dyDescent="0.25">
      <c r="AG1091" s="85"/>
      <c r="AH1091" s="86"/>
      <c r="AI1091" s="85"/>
      <c r="AJ1091" s="85"/>
    </row>
    <row r="1092" spans="33:36" x14ac:dyDescent="0.25">
      <c r="AG1092" s="85"/>
      <c r="AH1092" s="86"/>
      <c r="AI1092" s="85"/>
      <c r="AJ1092" s="85"/>
    </row>
    <row r="1093" spans="33:36" x14ac:dyDescent="0.25">
      <c r="AG1093" s="85"/>
      <c r="AH1093" s="86"/>
      <c r="AI1093" s="85"/>
      <c r="AJ1093" s="85"/>
    </row>
    <row r="1094" spans="33:36" x14ac:dyDescent="0.25">
      <c r="AG1094" s="85"/>
      <c r="AH1094" s="86"/>
      <c r="AI1094" s="85"/>
      <c r="AJ1094" s="85"/>
    </row>
    <row r="1095" spans="33:36" x14ac:dyDescent="0.25">
      <c r="AG1095" s="85"/>
      <c r="AH1095" s="86"/>
      <c r="AI1095" s="85"/>
      <c r="AJ1095" s="85"/>
    </row>
    <row r="1096" spans="33:36" x14ac:dyDescent="0.25">
      <c r="AG1096" s="85"/>
      <c r="AH1096" s="86"/>
      <c r="AI1096" s="85"/>
      <c r="AJ1096" s="85"/>
    </row>
    <row r="1097" spans="33:36" x14ac:dyDescent="0.25">
      <c r="AG1097" s="85"/>
      <c r="AH1097" s="86"/>
      <c r="AI1097" s="85"/>
      <c r="AJ1097" s="85"/>
    </row>
    <row r="1098" spans="33:36" x14ac:dyDescent="0.25">
      <c r="AG1098" s="85"/>
      <c r="AH1098" s="86"/>
      <c r="AI1098" s="85"/>
      <c r="AJ1098" s="85"/>
    </row>
    <row r="1099" spans="33:36" x14ac:dyDescent="0.25">
      <c r="AG1099" s="85"/>
      <c r="AH1099" s="86"/>
      <c r="AI1099" s="85"/>
      <c r="AJ1099" s="85"/>
    </row>
    <row r="1100" spans="33:36" x14ac:dyDescent="0.25">
      <c r="AG1100" s="85"/>
      <c r="AH1100" s="86"/>
      <c r="AI1100" s="85"/>
      <c r="AJ1100" s="85"/>
    </row>
    <row r="1101" spans="33:36" x14ac:dyDescent="0.25">
      <c r="AG1101" s="85"/>
      <c r="AH1101" s="86"/>
      <c r="AI1101" s="85"/>
      <c r="AJ1101" s="85"/>
    </row>
    <row r="1102" spans="33:36" x14ac:dyDescent="0.25">
      <c r="AG1102" s="85"/>
      <c r="AH1102" s="86"/>
      <c r="AI1102" s="85"/>
      <c r="AJ1102" s="85"/>
    </row>
    <row r="1103" spans="33:36" x14ac:dyDescent="0.25">
      <c r="AG1103" s="85"/>
      <c r="AH1103" s="86"/>
      <c r="AI1103" s="85"/>
      <c r="AJ1103" s="85"/>
    </row>
    <row r="1104" spans="33:36" x14ac:dyDescent="0.25">
      <c r="AG1104" s="85"/>
      <c r="AH1104" s="86"/>
      <c r="AI1104" s="85"/>
      <c r="AJ1104" s="85"/>
    </row>
    <row r="1105" spans="33:36" x14ac:dyDescent="0.25">
      <c r="AG1105" s="85"/>
      <c r="AH1105" s="86"/>
      <c r="AI1105" s="85"/>
      <c r="AJ1105" s="85"/>
    </row>
    <row r="1106" spans="33:36" x14ac:dyDescent="0.25">
      <c r="AG1106" s="85"/>
      <c r="AH1106" s="86"/>
      <c r="AI1106" s="85"/>
      <c r="AJ1106" s="85"/>
    </row>
    <row r="1107" spans="33:36" x14ac:dyDescent="0.25">
      <c r="AG1107" s="85"/>
      <c r="AH1107" s="86"/>
      <c r="AI1107" s="85"/>
      <c r="AJ1107" s="85"/>
    </row>
    <row r="1108" spans="33:36" x14ac:dyDescent="0.25">
      <c r="AG1108" s="85"/>
      <c r="AH1108" s="86"/>
      <c r="AI1108" s="85"/>
      <c r="AJ1108" s="85"/>
    </row>
    <row r="1109" spans="33:36" x14ac:dyDescent="0.25">
      <c r="AG1109" s="85"/>
      <c r="AH1109" s="86"/>
      <c r="AI1109" s="85"/>
      <c r="AJ1109" s="85"/>
    </row>
    <row r="1110" spans="33:36" x14ac:dyDescent="0.25">
      <c r="AG1110" s="85"/>
      <c r="AH1110" s="86"/>
      <c r="AI1110" s="85"/>
      <c r="AJ1110" s="85"/>
    </row>
    <row r="1111" spans="33:36" x14ac:dyDescent="0.25">
      <c r="AG1111" s="85"/>
      <c r="AH1111" s="86"/>
      <c r="AI1111" s="85"/>
      <c r="AJ1111" s="85"/>
    </row>
    <row r="1112" spans="33:36" x14ac:dyDescent="0.25">
      <c r="AG1112" s="85"/>
      <c r="AH1112" s="86"/>
      <c r="AI1112" s="85"/>
      <c r="AJ1112" s="85"/>
    </row>
    <row r="1113" spans="33:36" x14ac:dyDescent="0.25">
      <c r="AG1113" s="85"/>
      <c r="AH1113" s="86"/>
      <c r="AI1113" s="85"/>
      <c r="AJ1113" s="85"/>
    </row>
    <row r="1114" spans="33:36" x14ac:dyDescent="0.25">
      <c r="AG1114" s="85"/>
      <c r="AH1114" s="86"/>
      <c r="AI1114" s="85"/>
      <c r="AJ1114" s="85"/>
    </row>
    <row r="1115" spans="33:36" x14ac:dyDescent="0.25">
      <c r="AG1115" s="85"/>
      <c r="AH1115" s="86"/>
      <c r="AI1115" s="85"/>
      <c r="AJ1115" s="85"/>
    </row>
    <row r="1116" spans="33:36" x14ac:dyDescent="0.25">
      <c r="AG1116" s="85"/>
      <c r="AH1116" s="86"/>
      <c r="AI1116" s="85"/>
      <c r="AJ1116" s="85"/>
    </row>
    <row r="1117" spans="33:36" x14ac:dyDescent="0.25">
      <c r="AG1117" s="85"/>
      <c r="AH1117" s="86"/>
      <c r="AI1117" s="85"/>
      <c r="AJ1117" s="85"/>
    </row>
    <row r="1118" spans="33:36" x14ac:dyDescent="0.25">
      <c r="AG1118" s="85"/>
      <c r="AH1118" s="86"/>
      <c r="AI1118" s="85"/>
      <c r="AJ1118" s="85"/>
    </row>
    <row r="1119" spans="33:36" x14ac:dyDescent="0.25">
      <c r="AG1119" s="85"/>
      <c r="AH1119" s="86"/>
      <c r="AI1119" s="85"/>
      <c r="AJ1119" s="85"/>
    </row>
    <row r="1120" spans="33:36" x14ac:dyDescent="0.25">
      <c r="AG1120" s="85"/>
      <c r="AH1120" s="86"/>
      <c r="AI1120" s="85"/>
      <c r="AJ1120" s="85"/>
    </row>
    <row r="1121" spans="33:36" x14ac:dyDescent="0.25">
      <c r="AG1121" s="85"/>
      <c r="AH1121" s="86"/>
      <c r="AI1121" s="85"/>
      <c r="AJ1121" s="85"/>
    </row>
    <row r="1122" spans="33:36" x14ac:dyDescent="0.25">
      <c r="AG1122" s="85"/>
      <c r="AH1122" s="86"/>
      <c r="AI1122" s="85"/>
      <c r="AJ1122" s="85"/>
    </row>
    <row r="1123" spans="33:36" x14ac:dyDescent="0.25">
      <c r="AG1123" s="85"/>
      <c r="AH1123" s="86"/>
      <c r="AI1123" s="85"/>
      <c r="AJ1123" s="85"/>
    </row>
    <row r="1124" spans="33:36" x14ac:dyDescent="0.25">
      <c r="AG1124" s="85"/>
      <c r="AH1124" s="86"/>
      <c r="AI1124" s="85"/>
      <c r="AJ1124" s="85"/>
    </row>
    <row r="1125" spans="33:36" x14ac:dyDescent="0.25">
      <c r="AG1125" s="85"/>
      <c r="AH1125" s="86"/>
      <c r="AI1125" s="85"/>
      <c r="AJ1125" s="85"/>
    </row>
    <row r="1126" spans="33:36" x14ac:dyDescent="0.25">
      <c r="AG1126" s="85"/>
      <c r="AH1126" s="86"/>
      <c r="AI1126" s="85"/>
      <c r="AJ1126" s="85"/>
    </row>
    <row r="1127" spans="33:36" x14ac:dyDescent="0.25">
      <c r="AG1127" s="85"/>
      <c r="AH1127" s="86"/>
      <c r="AI1127" s="85"/>
      <c r="AJ1127" s="85"/>
    </row>
    <row r="1128" spans="33:36" x14ac:dyDescent="0.25">
      <c r="AG1128" s="85"/>
      <c r="AH1128" s="86"/>
      <c r="AI1128" s="85"/>
      <c r="AJ1128" s="85"/>
    </row>
    <row r="1129" spans="33:36" x14ac:dyDescent="0.25">
      <c r="AG1129" s="85"/>
      <c r="AH1129" s="86"/>
      <c r="AI1129" s="85"/>
      <c r="AJ1129" s="85"/>
    </row>
    <row r="1130" spans="33:36" x14ac:dyDescent="0.25">
      <c r="AG1130" s="85"/>
      <c r="AH1130" s="86"/>
      <c r="AI1130" s="85"/>
      <c r="AJ1130" s="85"/>
    </row>
    <row r="1131" spans="33:36" x14ac:dyDescent="0.25">
      <c r="AG1131" s="85"/>
      <c r="AH1131" s="86"/>
      <c r="AI1131" s="85"/>
      <c r="AJ1131" s="85"/>
    </row>
    <row r="1132" spans="33:36" x14ac:dyDescent="0.25">
      <c r="AG1132" s="85"/>
      <c r="AH1132" s="86"/>
      <c r="AI1132" s="85"/>
      <c r="AJ1132" s="85"/>
    </row>
    <row r="1133" spans="33:36" x14ac:dyDescent="0.25">
      <c r="AG1133" s="85"/>
      <c r="AH1133" s="86"/>
      <c r="AI1133" s="85"/>
      <c r="AJ1133" s="85"/>
    </row>
    <row r="1134" spans="33:36" x14ac:dyDescent="0.25">
      <c r="AG1134" s="85"/>
      <c r="AH1134" s="86"/>
      <c r="AI1134" s="85"/>
      <c r="AJ1134" s="85"/>
    </row>
    <row r="1135" spans="33:36" x14ac:dyDescent="0.25">
      <c r="AG1135" s="85"/>
      <c r="AH1135" s="86"/>
      <c r="AI1135" s="85"/>
      <c r="AJ1135" s="85"/>
    </row>
    <row r="1136" spans="33:36" x14ac:dyDescent="0.25">
      <c r="AG1136" s="85"/>
      <c r="AH1136" s="86"/>
      <c r="AI1136" s="85"/>
      <c r="AJ1136" s="85"/>
    </row>
    <row r="1137" spans="33:36" x14ac:dyDescent="0.25">
      <c r="AG1137" s="85"/>
      <c r="AH1137" s="86"/>
      <c r="AI1137" s="85"/>
      <c r="AJ1137" s="85"/>
    </row>
    <row r="1138" spans="33:36" x14ac:dyDescent="0.25">
      <c r="AG1138" s="85"/>
      <c r="AH1138" s="86"/>
      <c r="AI1138" s="85"/>
      <c r="AJ1138" s="85"/>
    </row>
    <row r="1139" spans="33:36" x14ac:dyDescent="0.25">
      <c r="AG1139" s="85"/>
      <c r="AH1139" s="86"/>
      <c r="AI1139" s="85"/>
      <c r="AJ1139" s="85"/>
    </row>
    <row r="1140" spans="33:36" x14ac:dyDescent="0.25">
      <c r="AG1140" s="85"/>
      <c r="AH1140" s="86"/>
      <c r="AI1140" s="85"/>
      <c r="AJ1140" s="85"/>
    </row>
    <row r="1141" spans="33:36" x14ac:dyDescent="0.25">
      <c r="AG1141" s="85"/>
      <c r="AH1141" s="86"/>
      <c r="AI1141" s="85"/>
      <c r="AJ1141" s="85"/>
    </row>
    <row r="1142" spans="33:36" x14ac:dyDescent="0.25">
      <c r="AG1142" s="85"/>
      <c r="AH1142" s="86"/>
      <c r="AI1142" s="85"/>
      <c r="AJ1142" s="85"/>
    </row>
    <row r="1143" spans="33:36" x14ac:dyDescent="0.25">
      <c r="AG1143" s="85"/>
      <c r="AH1143" s="86"/>
      <c r="AI1143" s="85"/>
      <c r="AJ1143" s="85"/>
    </row>
    <row r="1144" spans="33:36" x14ac:dyDescent="0.25">
      <c r="AG1144" s="85"/>
      <c r="AH1144" s="86"/>
      <c r="AI1144" s="85"/>
      <c r="AJ1144" s="85"/>
    </row>
    <row r="1145" spans="33:36" x14ac:dyDescent="0.25">
      <c r="AG1145" s="85"/>
      <c r="AH1145" s="86"/>
      <c r="AI1145" s="85"/>
      <c r="AJ1145" s="85"/>
    </row>
    <row r="1146" spans="33:36" x14ac:dyDescent="0.25">
      <c r="AG1146" s="85"/>
      <c r="AH1146" s="86"/>
      <c r="AI1146" s="85"/>
      <c r="AJ1146" s="85"/>
    </row>
    <row r="1147" spans="33:36" x14ac:dyDescent="0.25">
      <c r="AG1147" s="85"/>
      <c r="AH1147" s="86"/>
      <c r="AI1147" s="85"/>
      <c r="AJ1147" s="85"/>
    </row>
    <row r="1148" spans="33:36" x14ac:dyDescent="0.25">
      <c r="AG1148" s="85"/>
      <c r="AH1148" s="86"/>
      <c r="AI1148" s="85"/>
      <c r="AJ1148" s="85"/>
    </row>
    <row r="1149" spans="33:36" x14ac:dyDescent="0.25">
      <c r="AG1149" s="85"/>
      <c r="AH1149" s="86"/>
      <c r="AI1149" s="85"/>
      <c r="AJ1149" s="85"/>
    </row>
    <row r="1150" spans="33:36" x14ac:dyDescent="0.25">
      <c r="AG1150" s="85"/>
      <c r="AH1150" s="86"/>
      <c r="AI1150" s="85"/>
      <c r="AJ1150" s="85"/>
    </row>
    <row r="1151" spans="33:36" x14ac:dyDescent="0.25">
      <c r="AG1151" s="85"/>
      <c r="AH1151" s="86"/>
      <c r="AI1151" s="85"/>
      <c r="AJ1151" s="85"/>
    </row>
    <row r="1152" spans="33:36" x14ac:dyDescent="0.25">
      <c r="AG1152" s="85"/>
      <c r="AH1152" s="86"/>
      <c r="AI1152" s="85"/>
      <c r="AJ1152" s="85"/>
    </row>
    <row r="1153" spans="33:36" x14ac:dyDescent="0.25">
      <c r="AG1153" s="85"/>
      <c r="AH1153" s="86"/>
      <c r="AI1153" s="85"/>
      <c r="AJ1153" s="85"/>
    </row>
    <row r="1154" spans="33:36" x14ac:dyDescent="0.25">
      <c r="AG1154" s="85"/>
      <c r="AH1154" s="86"/>
      <c r="AI1154" s="85"/>
      <c r="AJ1154" s="85"/>
    </row>
    <row r="1155" spans="33:36" x14ac:dyDescent="0.25">
      <c r="AG1155" s="85"/>
      <c r="AH1155" s="86"/>
      <c r="AI1155" s="85"/>
      <c r="AJ1155" s="85"/>
    </row>
  </sheetData>
  <mergeCells count="4">
    <mergeCell ref="B6:AM6"/>
    <mergeCell ref="B3:E3"/>
    <mergeCell ref="F3:H3"/>
    <mergeCell ref="I3:K3"/>
  </mergeCells>
  <dataValidations count="1">
    <dataValidation type="list" allowBlank="1" showErrorMessage="1" sqref="AE10 AE12:AE17 AE19">
      <formula1>Hidden_320</formula1>
    </dataValidation>
  </dataValidations>
  <pageMargins left="0.70866141732283472" right="1.8897637795275593" top="0.74803149606299213" bottom="0.74803149606299213" header="0.31496062992125984" footer="0.31496062992125984"/>
  <pageSetup paperSize="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8"/>
  </sheetPr>
  <dimension ref="A1:AN15"/>
  <sheetViews>
    <sheetView topLeftCell="A2" zoomScale="70" zoomScaleNormal="70" workbookViewId="0">
      <selection activeCell="C21" sqref="C21"/>
    </sheetView>
  </sheetViews>
  <sheetFormatPr baseColWidth="10" defaultColWidth="9.140625" defaultRowHeight="15.75" x14ac:dyDescent="0.25"/>
  <cols>
    <col min="1" max="1" width="29" style="156" customWidth="1"/>
    <col min="2" max="2" width="20" style="171" customWidth="1"/>
    <col min="3" max="3" width="29.5703125" style="171" customWidth="1"/>
    <col min="4" max="4" width="14" style="169" customWidth="1"/>
    <col min="5" max="5" width="16.7109375" style="169" customWidth="1"/>
    <col min="6" max="6" width="60.7109375" style="170" customWidth="1"/>
    <col min="7" max="7" width="42.85546875" style="169" customWidth="1"/>
    <col min="8" max="8" width="57.5703125" style="171" customWidth="1"/>
    <col min="9" max="9" width="16.85546875" style="176" customWidth="1"/>
    <col min="10" max="10" width="15.42578125" style="176" bestFit="1" customWidth="1"/>
    <col min="11" max="11" width="49.140625" style="169" bestFit="1" customWidth="1"/>
    <col min="12" max="12" width="23.140625" style="31" bestFit="1" customWidth="1"/>
    <col min="13" max="13" width="23.140625" style="175" customWidth="1"/>
    <col min="14" max="14" width="55.140625" style="66" customWidth="1"/>
    <col min="15" max="15" width="14.7109375" style="169" bestFit="1" customWidth="1"/>
    <col min="16" max="16" width="8.42578125" style="169" customWidth="1"/>
    <col min="17" max="17" width="28.140625" style="15" bestFit="1" customWidth="1"/>
    <col min="18" max="18" width="45.28515625" style="174" customWidth="1"/>
    <col min="19" max="19" width="23.140625" style="169" customWidth="1"/>
    <col min="20" max="20" width="18.5703125" style="98" customWidth="1"/>
    <col min="21" max="21" width="18.5703125" style="161" customWidth="1"/>
    <col min="22" max="22" width="16.7109375" style="99" customWidth="1"/>
    <col min="23" max="23" width="14.140625" style="100" customWidth="1"/>
    <col min="24" max="24" width="18.28515625" style="107" bestFit="1" customWidth="1"/>
    <col min="25" max="25" width="16" style="108" customWidth="1"/>
    <col min="26" max="26" width="16" style="109" customWidth="1"/>
    <col min="27" max="27" width="16" style="78" customWidth="1"/>
    <col min="28" max="28" width="28.5703125" style="174" bestFit="1" customWidth="1"/>
    <col min="29" max="29" width="30.5703125" style="174" bestFit="1" customWidth="1"/>
    <col min="30" max="30" width="24.140625" style="174" bestFit="1" customWidth="1"/>
    <col min="31" max="31" width="37.5703125" style="174" bestFit="1" customWidth="1"/>
    <col min="32" max="32" width="12.28515625" style="56" bestFit="1" customWidth="1"/>
    <col min="33" max="33" width="31.85546875" style="174" bestFit="1" customWidth="1"/>
    <col min="34" max="34" width="58.140625" style="175" bestFit="1" customWidth="1"/>
    <col min="35" max="35" width="26.7109375" style="174" bestFit="1" customWidth="1"/>
    <col min="36" max="36" width="73.140625" style="174" bestFit="1" customWidth="1"/>
    <col min="37" max="37" width="17.5703125" style="173" bestFit="1" customWidth="1"/>
    <col min="38" max="38" width="20.140625" style="173" bestFit="1" customWidth="1"/>
    <col min="39" max="39" width="8" style="173" bestFit="1" customWidth="1"/>
    <col min="40" max="16384" width="9.140625" style="173"/>
  </cols>
  <sheetData>
    <row r="1" spans="1:40" ht="15" hidden="1" customHeight="1" x14ac:dyDescent="0.25">
      <c r="A1" s="174"/>
      <c r="B1" s="174" t="s">
        <v>97</v>
      </c>
      <c r="C1" s="174"/>
      <c r="D1" s="174"/>
      <c r="E1" s="174"/>
      <c r="F1" s="175"/>
      <c r="G1" s="174"/>
      <c r="H1" s="174"/>
      <c r="I1" s="174"/>
      <c r="J1" s="174"/>
      <c r="K1" s="174"/>
      <c r="L1" s="174"/>
      <c r="M1" s="174"/>
      <c r="N1" s="174"/>
      <c r="O1" s="174"/>
      <c r="P1" s="174"/>
      <c r="S1" s="174"/>
      <c r="U1" s="98"/>
      <c r="AF1" s="173"/>
      <c r="AG1" s="173"/>
      <c r="AH1" s="173"/>
      <c r="AI1" s="173"/>
      <c r="AJ1" s="173"/>
    </row>
    <row r="2" spans="1:40" x14ac:dyDescent="0.25">
      <c r="A2" s="165"/>
      <c r="B2" s="115" t="s">
        <v>0</v>
      </c>
      <c r="C2" s="115"/>
      <c r="D2" s="176"/>
      <c r="F2" s="144" t="s">
        <v>1</v>
      </c>
      <c r="H2" s="176"/>
      <c r="I2" s="115" t="s">
        <v>2</v>
      </c>
      <c r="K2" s="176"/>
    </row>
    <row r="3" spans="1:40" ht="15" x14ac:dyDescent="0.25">
      <c r="A3" s="166"/>
      <c r="B3" s="199" t="s">
        <v>98</v>
      </c>
      <c r="C3" s="199"/>
      <c r="D3" s="179"/>
      <c r="E3" s="179"/>
      <c r="F3" s="200" t="s">
        <v>99</v>
      </c>
      <c r="G3" s="179"/>
      <c r="H3" s="181"/>
      <c r="I3" s="201" t="s">
        <v>100</v>
      </c>
      <c r="J3" s="202"/>
      <c r="K3" s="179"/>
    </row>
    <row r="4" spans="1:40" ht="15" hidden="1" x14ac:dyDescent="0.25">
      <c r="A4" s="174"/>
      <c r="B4" s="174" t="s">
        <v>3</v>
      </c>
      <c r="C4" s="174"/>
      <c r="D4" s="174" t="s">
        <v>4</v>
      </c>
      <c r="E4" s="174" t="s">
        <v>4</v>
      </c>
      <c r="F4" s="175" t="s">
        <v>1576</v>
      </c>
      <c r="G4" s="174" t="s">
        <v>5</v>
      </c>
      <c r="H4" s="174" t="s">
        <v>5</v>
      </c>
      <c r="I4" s="174" t="s">
        <v>3</v>
      </c>
      <c r="J4" s="174" t="s">
        <v>3</v>
      </c>
      <c r="K4" s="174" t="s">
        <v>3</v>
      </c>
      <c r="L4" s="174" t="s">
        <v>6</v>
      </c>
      <c r="M4" s="174"/>
      <c r="N4" s="174" t="s">
        <v>5</v>
      </c>
      <c r="O4" s="174" t="s">
        <v>3</v>
      </c>
      <c r="P4" s="174" t="s">
        <v>3</v>
      </c>
      <c r="Q4" s="15" t="s">
        <v>6</v>
      </c>
      <c r="R4" s="174" t="s">
        <v>5</v>
      </c>
      <c r="S4" s="174"/>
      <c r="U4" s="98"/>
      <c r="X4" s="107" t="s">
        <v>3</v>
      </c>
      <c r="Y4" s="108" t="s">
        <v>5</v>
      </c>
      <c r="AB4" s="174" t="s">
        <v>3</v>
      </c>
      <c r="AC4" s="174" t="s">
        <v>5</v>
      </c>
      <c r="AD4" s="174" t="s">
        <v>3</v>
      </c>
      <c r="AE4" s="174" t="s">
        <v>6</v>
      </c>
      <c r="AF4" s="173" t="s">
        <v>3</v>
      </c>
      <c r="AG4" s="173" t="s">
        <v>101</v>
      </c>
      <c r="AH4" s="173" t="s">
        <v>5</v>
      </c>
      <c r="AI4" s="173" t="s">
        <v>101</v>
      </c>
      <c r="AJ4" s="173" t="s">
        <v>5</v>
      </c>
      <c r="AK4" s="173" t="s">
        <v>4</v>
      </c>
      <c r="AL4" s="173" t="s">
        <v>7</v>
      </c>
      <c r="AM4" s="173" t="s">
        <v>8</v>
      </c>
    </row>
    <row r="5" spans="1:40" ht="15" hidden="1" x14ac:dyDescent="0.25">
      <c r="A5" s="174"/>
      <c r="B5" s="174" t="s">
        <v>102</v>
      </c>
      <c r="C5" s="174"/>
      <c r="D5" s="174" t="s">
        <v>103</v>
      </c>
      <c r="E5" s="174" t="s">
        <v>104</v>
      </c>
      <c r="F5" s="175" t="s">
        <v>105</v>
      </c>
      <c r="G5" s="174" t="s">
        <v>106</v>
      </c>
      <c r="H5" s="174" t="s">
        <v>107</v>
      </c>
      <c r="I5" s="174" t="s">
        <v>108</v>
      </c>
      <c r="J5" s="174" t="s">
        <v>109</v>
      </c>
      <c r="K5" s="174" t="s">
        <v>110</v>
      </c>
      <c r="L5" s="174" t="s">
        <v>111</v>
      </c>
      <c r="M5" s="174"/>
      <c r="N5" s="174" t="s">
        <v>112</v>
      </c>
      <c r="O5" s="174" t="s">
        <v>113</v>
      </c>
      <c r="P5" s="174" t="s">
        <v>114</v>
      </c>
      <c r="Q5" s="15" t="s">
        <v>115</v>
      </c>
      <c r="R5" s="174" t="s">
        <v>116</v>
      </c>
      <c r="S5" s="174"/>
      <c r="U5" s="98"/>
      <c r="X5" s="107" t="s">
        <v>117</v>
      </c>
      <c r="Y5" s="108" t="s">
        <v>118</v>
      </c>
      <c r="AB5" s="174" t="s">
        <v>119</v>
      </c>
      <c r="AC5" s="174" t="s">
        <v>120</v>
      </c>
      <c r="AD5" s="174" t="s">
        <v>121</v>
      </c>
      <c r="AE5" s="174" t="s">
        <v>122</v>
      </c>
      <c r="AF5" s="173" t="s">
        <v>123</v>
      </c>
      <c r="AG5" s="173" t="s">
        <v>124</v>
      </c>
      <c r="AH5" s="173" t="s">
        <v>125</v>
      </c>
      <c r="AI5" s="173" t="s">
        <v>126</v>
      </c>
      <c r="AJ5" s="173" t="s">
        <v>127</v>
      </c>
      <c r="AK5" s="173" t="s">
        <v>128</v>
      </c>
      <c r="AL5" s="173" t="s">
        <v>129</v>
      </c>
      <c r="AM5" s="173" t="s">
        <v>130</v>
      </c>
    </row>
    <row r="6" spans="1:40" x14ac:dyDescent="0.25">
      <c r="A6" s="165"/>
      <c r="B6" s="177" t="s">
        <v>9</v>
      </c>
      <c r="C6" s="178"/>
      <c r="D6" s="179"/>
      <c r="E6" s="179"/>
      <c r="F6" s="180"/>
      <c r="G6" s="179"/>
      <c r="H6" s="181"/>
      <c r="I6" s="182"/>
      <c r="J6" s="182"/>
      <c r="K6" s="183"/>
      <c r="L6" s="184"/>
      <c r="M6" s="185"/>
      <c r="N6" s="186"/>
      <c r="O6" s="183"/>
      <c r="P6" s="183"/>
      <c r="Q6" s="187"/>
      <c r="R6" s="188"/>
      <c r="S6" s="183"/>
      <c r="T6" s="189"/>
      <c r="U6" s="190"/>
      <c r="V6" s="191"/>
      <c r="W6" s="192"/>
      <c r="X6" s="193"/>
      <c r="Y6" s="194"/>
      <c r="Z6" s="195"/>
      <c r="AA6" s="196"/>
      <c r="AB6" s="188"/>
      <c r="AC6" s="188"/>
      <c r="AD6" s="188"/>
      <c r="AE6" s="197"/>
      <c r="AF6" s="197"/>
      <c r="AG6" s="197"/>
      <c r="AH6" s="198"/>
      <c r="AI6" s="197"/>
      <c r="AJ6" s="197"/>
      <c r="AK6" s="188"/>
      <c r="AL6" s="188"/>
      <c r="AM6" s="188"/>
    </row>
    <row r="7" spans="1:40" ht="51" x14ac:dyDescent="0.25">
      <c r="A7" s="167" t="s">
        <v>1513</v>
      </c>
      <c r="B7" s="76" t="s">
        <v>243</v>
      </c>
      <c r="C7" s="49" t="s">
        <v>1747</v>
      </c>
      <c r="D7" s="49" t="s">
        <v>10</v>
      </c>
      <c r="E7" s="49" t="s">
        <v>11</v>
      </c>
      <c r="F7" s="145" t="s">
        <v>131</v>
      </c>
      <c r="G7" s="49" t="s">
        <v>132</v>
      </c>
      <c r="H7" s="76" t="s">
        <v>133</v>
      </c>
      <c r="I7" s="74" t="s">
        <v>134</v>
      </c>
      <c r="J7" s="74" t="s">
        <v>135</v>
      </c>
      <c r="K7" s="49" t="s">
        <v>136</v>
      </c>
      <c r="L7" s="116" t="s">
        <v>812</v>
      </c>
      <c r="M7" s="49" t="s">
        <v>893</v>
      </c>
      <c r="N7" s="76" t="s">
        <v>137</v>
      </c>
      <c r="O7" s="49" t="s">
        <v>12</v>
      </c>
      <c r="P7" s="49" t="s">
        <v>138</v>
      </c>
      <c r="Q7" s="137" t="s">
        <v>13</v>
      </c>
      <c r="R7" s="74" t="s">
        <v>139</v>
      </c>
      <c r="S7" s="49" t="s">
        <v>2103</v>
      </c>
      <c r="T7" s="117" t="s">
        <v>1922</v>
      </c>
      <c r="U7" s="162" t="s">
        <v>2529</v>
      </c>
      <c r="V7" s="118" t="s">
        <v>1923</v>
      </c>
      <c r="W7" s="119" t="s">
        <v>1204</v>
      </c>
      <c r="X7" s="120" t="s">
        <v>1924</v>
      </c>
      <c r="Y7" s="121" t="s">
        <v>1925</v>
      </c>
      <c r="Z7" s="122" t="s">
        <v>1927</v>
      </c>
      <c r="AA7" s="123" t="s">
        <v>1377</v>
      </c>
      <c r="AB7" s="74" t="s">
        <v>14</v>
      </c>
      <c r="AC7" s="74" t="s">
        <v>15</v>
      </c>
      <c r="AD7" s="74" t="s">
        <v>140</v>
      </c>
      <c r="AE7" s="74" t="s">
        <v>16</v>
      </c>
      <c r="AF7" s="114" t="s">
        <v>17</v>
      </c>
      <c r="AG7" s="74" t="s">
        <v>141</v>
      </c>
      <c r="AH7" s="49" t="s">
        <v>142</v>
      </c>
      <c r="AI7" s="74" t="s">
        <v>143</v>
      </c>
      <c r="AJ7" s="74" t="s">
        <v>18</v>
      </c>
      <c r="AK7" s="67" t="s">
        <v>19</v>
      </c>
      <c r="AL7" s="10" t="s">
        <v>20</v>
      </c>
      <c r="AM7" s="10" t="s">
        <v>21</v>
      </c>
      <c r="AN7" s="2"/>
    </row>
    <row r="8" spans="1:40" ht="15" x14ac:dyDescent="0.25">
      <c r="B8" s="35" t="s">
        <v>953</v>
      </c>
      <c r="C8" s="169"/>
      <c r="D8" s="34">
        <v>43711</v>
      </c>
      <c r="F8" s="41" t="s">
        <v>562</v>
      </c>
      <c r="G8" s="169" t="s">
        <v>156</v>
      </c>
      <c r="H8" s="171" t="s">
        <v>1362</v>
      </c>
      <c r="I8" s="176" t="s">
        <v>1363</v>
      </c>
      <c r="J8" s="176" t="s">
        <v>634</v>
      </c>
      <c r="M8" s="35" t="s">
        <v>537</v>
      </c>
      <c r="N8" s="66" t="s">
        <v>2298</v>
      </c>
      <c r="O8" s="169">
        <v>23</v>
      </c>
      <c r="Q8" s="15" t="s">
        <v>559</v>
      </c>
      <c r="R8" s="174" t="s">
        <v>426</v>
      </c>
      <c r="S8" s="169" t="s">
        <v>2299</v>
      </c>
      <c r="U8" s="98"/>
      <c r="AB8" s="15">
        <v>70</v>
      </c>
      <c r="AC8" s="15" t="s">
        <v>41</v>
      </c>
      <c r="AD8" s="15">
        <v>14</v>
      </c>
      <c r="AE8" s="15" t="s">
        <v>26</v>
      </c>
    </row>
    <row r="9" spans="1:40" ht="15" x14ac:dyDescent="0.25">
      <c r="A9" s="156" t="s">
        <v>2705</v>
      </c>
      <c r="B9" s="35" t="s">
        <v>1033</v>
      </c>
      <c r="C9" s="169" t="s">
        <v>2706</v>
      </c>
      <c r="D9" s="34">
        <v>43719</v>
      </c>
      <c r="E9" s="34">
        <v>43766</v>
      </c>
      <c r="F9" s="41" t="s">
        <v>562</v>
      </c>
      <c r="G9" s="169" t="s">
        <v>1377</v>
      </c>
      <c r="H9" s="171" t="s">
        <v>2341</v>
      </c>
      <c r="I9" s="176" t="s">
        <v>2342</v>
      </c>
      <c r="J9" s="176" t="s">
        <v>75</v>
      </c>
      <c r="K9" s="169" t="s">
        <v>1377</v>
      </c>
      <c r="L9" s="31">
        <v>427.44</v>
      </c>
      <c r="M9" s="35" t="s">
        <v>537</v>
      </c>
      <c r="N9" s="66" t="s">
        <v>2343</v>
      </c>
      <c r="O9" s="169" t="s">
        <v>2344</v>
      </c>
      <c r="Q9" s="15" t="s">
        <v>559</v>
      </c>
      <c r="R9" s="174" t="s">
        <v>578</v>
      </c>
      <c r="S9" s="169" t="s">
        <v>2345</v>
      </c>
      <c r="U9" s="98"/>
      <c r="X9" s="107">
        <v>15</v>
      </c>
      <c r="AA9" s="78">
        <v>15</v>
      </c>
    </row>
    <row r="10" spans="1:40" ht="15" x14ac:dyDescent="0.25">
      <c r="A10" s="136"/>
      <c r="B10" s="169" t="s">
        <v>2357</v>
      </c>
      <c r="C10" s="169"/>
      <c r="D10" s="34">
        <v>43719</v>
      </c>
      <c r="F10" s="15" t="s">
        <v>822</v>
      </c>
      <c r="G10" s="169" t="s">
        <v>156</v>
      </c>
      <c r="H10" s="171" t="s">
        <v>1237</v>
      </c>
      <c r="I10" s="176" t="s">
        <v>2358</v>
      </c>
      <c r="J10" s="176" t="s">
        <v>555</v>
      </c>
      <c r="M10" s="175" t="s">
        <v>557</v>
      </c>
      <c r="N10" s="66" t="s">
        <v>2359</v>
      </c>
      <c r="O10" s="169">
        <v>290</v>
      </c>
      <c r="P10" s="169" t="s">
        <v>459</v>
      </c>
      <c r="Q10" s="15" t="s">
        <v>559</v>
      </c>
      <c r="R10" s="174" t="s">
        <v>612</v>
      </c>
      <c r="S10" s="169" t="s">
        <v>2131</v>
      </c>
    </row>
    <row r="11" spans="1:40" ht="15" x14ac:dyDescent="0.25">
      <c r="A11" s="136"/>
      <c r="B11" s="169" t="s">
        <v>2378</v>
      </c>
      <c r="C11" s="169"/>
      <c r="D11" s="34">
        <v>43720</v>
      </c>
      <c r="F11" s="15" t="s">
        <v>822</v>
      </c>
      <c r="G11" s="169" t="s">
        <v>156</v>
      </c>
      <c r="H11" s="171" t="s">
        <v>2374</v>
      </c>
      <c r="I11" s="176" t="s">
        <v>2375</v>
      </c>
      <c r="J11" s="176" t="s">
        <v>2376</v>
      </c>
      <c r="M11" s="175" t="s">
        <v>557</v>
      </c>
      <c r="N11" s="66" t="s">
        <v>1855</v>
      </c>
      <c r="O11" s="169">
        <v>10</v>
      </c>
      <c r="Q11" s="15" t="s">
        <v>559</v>
      </c>
      <c r="R11" s="174" t="s">
        <v>549</v>
      </c>
      <c r="S11" s="169" t="s">
        <v>2377</v>
      </c>
    </row>
    <row r="12" spans="1:40" ht="15" x14ac:dyDescent="0.25">
      <c r="A12" s="136" t="s">
        <v>2527</v>
      </c>
      <c r="B12" s="169" t="s">
        <v>2385</v>
      </c>
      <c r="C12" s="169" t="s">
        <v>2528</v>
      </c>
      <c r="D12" s="34">
        <v>43726</v>
      </c>
      <c r="E12" s="34">
        <v>43741</v>
      </c>
      <c r="F12" s="15" t="s">
        <v>822</v>
      </c>
      <c r="G12" s="169" t="s">
        <v>2386</v>
      </c>
      <c r="H12" s="171" t="s">
        <v>2526</v>
      </c>
      <c r="I12" s="176" t="s">
        <v>2066</v>
      </c>
      <c r="J12" s="176" t="s">
        <v>29</v>
      </c>
      <c r="K12" s="169" t="s">
        <v>228</v>
      </c>
      <c r="L12" s="31">
        <v>42934.65</v>
      </c>
      <c r="M12" s="175" t="s">
        <v>557</v>
      </c>
      <c r="N12" s="66" t="s">
        <v>2058</v>
      </c>
      <c r="O12" s="169">
        <v>78</v>
      </c>
      <c r="Q12" s="15" t="s">
        <v>559</v>
      </c>
      <c r="R12" s="174" t="s">
        <v>2387</v>
      </c>
      <c r="S12" s="169" t="s">
        <v>2256</v>
      </c>
      <c r="T12" s="98">
        <v>303</v>
      </c>
      <c r="U12" s="161">
        <v>39</v>
      </c>
      <c r="V12" s="99">
        <v>20</v>
      </c>
      <c r="X12" s="107">
        <v>554.4</v>
      </c>
      <c r="Z12" s="109">
        <v>148.99</v>
      </c>
    </row>
    <row r="13" spans="1:40" ht="15" x14ac:dyDescent="0.25">
      <c r="A13" s="136" t="s">
        <v>2702</v>
      </c>
      <c r="B13" s="169" t="s">
        <v>2388</v>
      </c>
      <c r="C13" s="169" t="s">
        <v>2619</v>
      </c>
      <c r="D13" s="34">
        <v>43726</v>
      </c>
      <c r="E13" s="34">
        <v>43766</v>
      </c>
      <c r="F13" s="15" t="s">
        <v>822</v>
      </c>
      <c r="G13" s="169" t="s">
        <v>156</v>
      </c>
      <c r="H13" s="171" t="s">
        <v>2389</v>
      </c>
      <c r="I13" s="176" t="s">
        <v>438</v>
      </c>
      <c r="J13" s="176" t="s">
        <v>75</v>
      </c>
      <c r="L13" s="31">
        <v>4621.21</v>
      </c>
      <c r="M13" s="175" t="s">
        <v>537</v>
      </c>
      <c r="N13" s="66" t="s">
        <v>744</v>
      </c>
      <c r="O13" s="169">
        <v>81</v>
      </c>
      <c r="Q13" s="15" t="s">
        <v>538</v>
      </c>
      <c r="R13" s="174" t="s">
        <v>426</v>
      </c>
      <c r="S13" s="169" t="s">
        <v>2390</v>
      </c>
      <c r="T13" s="98">
        <v>77.7</v>
      </c>
    </row>
    <row r="14" spans="1:40" ht="15" x14ac:dyDescent="0.25">
      <c r="A14" s="136"/>
      <c r="B14" s="169" t="s">
        <v>2452</v>
      </c>
      <c r="C14" s="169"/>
      <c r="D14" s="34">
        <v>43732</v>
      </c>
      <c r="F14" s="15" t="s">
        <v>822</v>
      </c>
      <c r="G14" s="169" t="s">
        <v>156</v>
      </c>
      <c r="H14" s="171" t="s">
        <v>2453</v>
      </c>
      <c r="I14" s="176" t="s">
        <v>917</v>
      </c>
      <c r="J14" s="176" t="s">
        <v>447</v>
      </c>
      <c r="M14" s="175" t="s">
        <v>557</v>
      </c>
      <c r="N14" s="66" t="s">
        <v>2454</v>
      </c>
      <c r="O14" s="169">
        <v>979</v>
      </c>
      <c r="P14" s="169">
        <v>3</v>
      </c>
      <c r="Q14" s="15" t="s">
        <v>559</v>
      </c>
      <c r="R14" s="174" t="s">
        <v>373</v>
      </c>
      <c r="S14" s="169" t="s">
        <v>2332</v>
      </c>
    </row>
    <row r="15" spans="1:40" ht="15" x14ac:dyDescent="0.25">
      <c r="A15" s="136" t="s">
        <v>2618</v>
      </c>
      <c r="B15" s="169" t="s">
        <v>2480</v>
      </c>
      <c r="C15" s="169" t="s">
        <v>2619</v>
      </c>
      <c r="D15" s="34">
        <v>43734</v>
      </c>
      <c r="E15" s="34">
        <v>43753</v>
      </c>
      <c r="F15" s="15" t="s">
        <v>822</v>
      </c>
      <c r="G15" s="169" t="s">
        <v>156</v>
      </c>
      <c r="H15" s="171" t="s">
        <v>2481</v>
      </c>
      <c r="I15" s="176" t="s">
        <v>2482</v>
      </c>
      <c r="J15" s="176" t="s">
        <v>60</v>
      </c>
      <c r="L15" s="31">
        <v>1009.03</v>
      </c>
      <c r="M15" s="175" t="s">
        <v>557</v>
      </c>
      <c r="N15" s="66" t="s">
        <v>2410</v>
      </c>
      <c r="O15" s="169">
        <v>33</v>
      </c>
      <c r="Q15" s="15" t="s">
        <v>559</v>
      </c>
      <c r="R15" s="174" t="s">
        <v>367</v>
      </c>
      <c r="S15" s="169" t="s">
        <v>2411</v>
      </c>
      <c r="T15" s="98">
        <v>60</v>
      </c>
      <c r="V15" s="99">
        <v>12.09</v>
      </c>
    </row>
  </sheetData>
  <mergeCells count="4">
    <mergeCell ref="B3:E3"/>
    <mergeCell ref="F3:H3"/>
    <mergeCell ref="I3:K3"/>
    <mergeCell ref="B6:AM6"/>
  </mergeCells>
  <dataValidations count="1">
    <dataValidation type="list" allowBlank="1" showErrorMessage="1" sqref="AE8">
      <formula1>Hidden_320</formula1>
    </dataValidation>
  </dataValidations>
  <pageMargins left="0.70866141732283472" right="1.8897637795275593" top="0.74803149606299213" bottom="0.74803149606299213" header="0.31496062992125984" footer="0.31496062992125984"/>
  <pageSetup paperSize="5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8"/>
  </sheetPr>
  <dimension ref="A1:AN17"/>
  <sheetViews>
    <sheetView topLeftCell="A2" zoomScale="70" zoomScaleNormal="70" workbookViewId="0">
      <selection activeCell="B31" sqref="B31"/>
    </sheetView>
  </sheetViews>
  <sheetFormatPr baseColWidth="10" defaultColWidth="9.140625" defaultRowHeight="15.75" x14ac:dyDescent="0.25"/>
  <cols>
    <col min="1" max="1" width="29" style="156" customWidth="1"/>
    <col min="2" max="2" width="20" style="171" customWidth="1"/>
    <col min="3" max="3" width="29.5703125" style="171" customWidth="1"/>
    <col min="4" max="4" width="14" style="169" customWidth="1"/>
    <col min="5" max="5" width="16.7109375" style="169" customWidth="1"/>
    <col min="6" max="6" width="60.7109375" style="170" customWidth="1"/>
    <col min="7" max="7" width="42.85546875" style="169" customWidth="1"/>
    <col min="8" max="8" width="57.5703125" style="171" customWidth="1"/>
    <col min="9" max="9" width="16.85546875" style="176" customWidth="1"/>
    <col min="10" max="10" width="15.42578125" style="176" bestFit="1" customWidth="1"/>
    <col min="11" max="11" width="49.140625" style="169" bestFit="1" customWidth="1"/>
    <col min="12" max="12" width="23.140625" style="31" bestFit="1" customWidth="1"/>
    <col min="13" max="13" width="23.140625" style="175" customWidth="1"/>
    <col min="14" max="14" width="55.140625" style="66" customWidth="1"/>
    <col min="15" max="15" width="14.7109375" style="169" bestFit="1" customWidth="1"/>
    <col min="16" max="16" width="8.42578125" style="169" customWidth="1"/>
    <col min="17" max="17" width="28.140625" style="15" bestFit="1" customWidth="1"/>
    <col min="18" max="18" width="45.28515625" style="174" customWidth="1"/>
    <col min="19" max="19" width="23.140625" style="169" customWidth="1"/>
    <col min="20" max="20" width="18.5703125" style="98" customWidth="1"/>
    <col min="21" max="21" width="18.5703125" style="161" customWidth="1"/>
    <col min="22" max="22" width="16.7109375" style="99" customWidth="1"/>
    <col min="23" max="23" width="14.140625" style="100" customWidth="1"/>
    <col min="24" max="24" width="18.28515625" style="107" bestFit="1" customWidth="1"/>
    <col min="25" max="25" width="16" style="108" customWidth="1"/>
    <col min="26" max="26" width="16" style="109" customWidth="1"/>
    <col min="27" max="27" width="16" style="78" customWidth="1"/>
    <col min="28" max="28" width="28.5703125" style="174" bestFit="1" customWidth="1"/>
    <col min="29" max="29" width="30.5703125" style="174" bestFit="1" customWidth="1"/>
    <col min="30" max="30" width="24.140625" style="174" bestFit="1" customWidth="1"/>
    <col min="31" max="31" width="37.5703125" style="174" bestFit="1" customWidth="1"/>
    <col min="32" max="32" width="12.28515625" style="56" bestFit="1" customWidth="1"/>
    <col min="33" max="33" width="31.85546875" style="174" bestFit="1" customWidth="1"/>
    <col min="34" max="34" width="58.140625" style="175" bestFit="1" customWidth="1"/>
    <col min="35" max="35" width="26.7109375" style="174" bestFit="1" customWidth="1"/>
    <col min="36" max="36" width="73.140625" style="174" bestFit="1" customWidth="1"/>
    <col min="37" max="37" width="17.5703125" style="173" bestFit="1" customWidth="1"/>
    <col min="38" max="38" width="20.140625" style="173" bestFit="1" customWidth="1"/>
    <col min="39" max="39" width="8" style="173" bestFit="1" customWidth="1"/>
    <col min="40" max="16384" width="9.140625" style="173"/>
  </cols>
  <sheetData>
    <row r="1" spans="1:40" ht="15" hidden="1" customHeight="1" x14ac:dyDescent="0.25">
      <c r="A1" s="174"/>
      <c r="B1" s="174" t="s">
        <v>97</v>
      </c>
      <c r="C1" s="174"/>
      <c r="D1" s="174"/>
      <c r="E1" s="174"/>
      <c r="F1" s="175"/>
      <c r="G1" s="174"/>
      <c r="H1" s="174"/>
      <c r="I1" s="174"/>
      <c r="J1" s="174"/>
      <c r="K1" s="174"/>
      <c r="L1" s="174"/>
      <c r="M1" s="174"/>
      <c r="N1" s="174"/>
      <c r="O1" s="174"/>
      <c r="P1" s="174"/>
      <c r="S1" s="174"/>
      <c r="U1" s="98"/>
      <c r="AF1" s="173"/>
      <c r="AG1" s="173"/>
      <c r="AH1" s="173"/>
      <c r="AI1" s="173"/>
      <c r="AJ1" s="173"/>
    </row>
    <row r="2" spans="1:40" x14ac:dyDescent="0.25">
      <c r="A2" s="165"/>
      <c r="B2" s="115" t="s">
        <v>0</v>
      </c>
      <c r="C2" s="115"/>
      <c r="D2" s="176"/>
      <c r="F2" s="144" t="s">
        <v>1</v>
      </c>
      <c r="H2" s="176"/>
      <c r="I2" s="115" t="s">
        <v>2</v>
      </c>
      <c r="K2" s="176"/>
    </row>
    <row r="3" spans="1:40" ht="15" x14ac:dyDescent="0.25">
      <c r="A3" s="166"/>
      <c r="B3" s="199" t="s">
        <v>98</v>
      </c>
      <c r="C3" s="199"/>
      <c r="D3" s="179"/>
      <c r="E3" s="179"/>
      <c r="F3" s="200" t="s">
        <v>99</v>
      </c>
      <c r="G3" s="179"/>
      <c r="H3" s="181"/>
      <c r="I3" s="201" t="s">
        <v>100</v>
      </c>
      <c r="J3" s="202"/>
      <c r="K3" s="179"/>
    </row>
    <row r="4" spans="1:40" ht="15" hidden="1" x14ac:dyDescent="0.25">
      <c r="A4" s="174"/>
      <c r="B4" s="174" t="s">
        <v>3</v>
      </c>
      <c r="C4" s="174"/>
      <c r="D4" s="174" t="s">
        <v>4</v>
      </c>
      <c r="E4" s="174" t="s">
        <v>4</v>
      </c>
      <c r="F4" s="175" t="s">
        <v>1576</v>
      </c>
      <c r="G4" s="174" t="s">
        <v>5</v>
      </c>
      <c r="H4" s="174" t="s">
        <v>5</v>
      </c>
      <c r="I4" s="174" t="s">
        <v>3</v>
      </c>
      <c r="J4" s="174" t="s">
        <v>3</v>
      </c>
      <c r="K4" s="174" t="s">
        <v>3</v>
      </c>
      <c r="L4" s="174" t="s">
        <v>6</v>
      </c>
      <c r="M4" s="174"/>
      <c r="N4" s="174" t="s">
        <v>5</v>
      </c>
      <c r="O4" s="174" t="s">
        <v>3</v>
      </c>
      <c r="P4" s="174" t="s">
        <v>3</v>
      </c>
      <c r="Q4" s="15" t="s">
        <v>6</v>
      </c>
      <c r="R4" s="174" t="s">
        <v>5</v>
      </c>
      <c r="S4" s="174"/>
      <c r="U4" s="98"/>
      <c r="X4" s="107" t="s">
        <v>3</v>
      </c>
      <c r="Y4" s="108" t="s">
        <v>5</v>
      </c>
      <c r="AB4" s="174" t="s">
        <v>3</v>
      </c>
      <c r="AC4" s="174" t="s">
        <v>5</v>
      </c>
      <c r="AD4" s="174" t="s">
        <v>3</v>
      </c>
      <c r="AE4" s="174" t="s">
        <v>6</v>
      </c>
      <c r="AF4" s="173" t="s">
        <v>3</v>
      </c>
      <c r="AG4" s="173" t="s">
        <v>101</v>
      </c>
      <c r="AH4" s="173" t="s">
        <v>5</v>
      </c>
      <c r="AI4" s="173" t="s">
        <v>101</v>
      </c>
      <c r="AJ4" s="173" t="s">
        <v>5</v>
      </c>
      <c r="AK4" s="173" t="s">
        <v>4</v>
      </c>
      <c r="AL4" s="173" t="s">
        <v>7</v>
      </c>
      <c r="AM4" s="173" t="s">
        <v>8</v>
      </c>
    </row>
    <row r="5" spans="1:40" ht="15" hidden="1" x14ac:dyDescent="0.25">
      <c r="A5" s="174"/>
      <c r="B5" s="174" t="s">
        <v>102</v>
      </c>
      <c r="C5" s="174"/>
      <c r="D5" s="174" t="s">
        <v>103</v>
      </c>
      <c r="E5" s="174" t="s">
        <v>104</v>
      </c>
      <c r="F5" s="175" t="s">
        <v>105</v>
      </c>
      <c r="G5" s="174" t="s">
        <v>106</v>
      </c>
      <c r="H5" s="174" t="s">
        <v>107</v>
      </c>
      <c r="I5" s="174" t="s">
        <v>108</v>
      </c>
      <c r="J5" s="174" t="s">
        <v>109</v>
      </c>
      <c r="K5" s="174" t="s">
        <v>110</v>
      </c>
      <c r="L5" s="174" t="s">
        <v>111</v>
      </c>
      <c r="M5" s="174"/>
      <c r="N5" s="174" t="s">
        <v>112</v>
      </c>
      <c r="O5" s="174" t="s">
        <v>113</v>
      </c>
      <c r="P5" s="174" t="s">
        <v>114</v>
      </c>
      <c r="Q5" s="15" t="s">
        <v>115</v>
      </c>
      <c r="R5" s="174" t="s">
        <v>116</v>
      </c>
      <c r="S5" s="174"/>
      <c r="U5" s="98"/>
      <c r="X5" s="107" t="s">
        <v>117</v>
      </c>
      <c r="Y5" s="108" t="s">
        <v>118</v>
      </c>
      <c r="AB5" s="174" t="s">
        <v>119</v>
      </c>
      <c r="AC5" s="174" t="s">
        <v>120</v>
      </c>
      <c r="AD5" s="174" t="s">
        <v>121</v>
      </c>
      <c r="AE5" s="174" t="s">
        <v>122</v>
      </c>
      <c r="AF5" s="173" t="s">
        <v>123</v>
      </c>
      <c r="AG5" s="173" t="s">
        <v>124</v>
      </c>
      <c r="AH5" s="173" t="s">
        <v>125</v>
      </c>
      <c r="AI5" s="173" t="s">
        <v>126</v>
      </c>
      <c r="AJ5" s="173" t="s">
        <v>127</v>
      </c>
      <c r="AK5" s="173" t="s">
        <v>128</v>
      </c>
      <c r="AL5" s="173" t="s">
        <v>129</v>
      </c>
      <c r="AM5" s="173" t="s">
        <v>130</v>
      </c>
    </row>
    <row r="6" spans="1:40" x14ac:dyDescent="0.25">
      <c r="A6" s="165"/>
      <c r="B6" s="177" t="s">
        <v>9</v>
      </c>
      <c r="C6" s="178"/>
      <c r="D6" s="179"/>
      <c r="E6" s="179"/>
      <c r="F6" s="180"/>
      <c r="G6" s="179"/>
      <c r="H6" s="181"/>
      <c r="I6" s="182"/>
      <c r="J6" s="182"/>
      <c r="K6" s="183"/>
      <c r="L6" s="184"/>
      <c r="M6" s="185"/>
      <c r="N6" s="186"/>
      <c r="O6" s="183"/>
      <c r="P6" s="183"/>
      <c r="Q6" s="187"/>
      <c r="R6" s="188"/>
      <c r="S6" s="183"/>
      <c r="T6" s="189"/>
      <c r="U6" s="190"/>
      <c r="V6" s="191"/>
      <c r="W6" s="192"/>
      <c r="X6" s="193"/>
      <c r="Y6" s="194"/>
      <c r="Z6" s="195"/>
      <c r="AA6" s="196"/>
      <c r="AB6" s="188"/>
      <c r="AC6" s="188"/>
      <c r="AD6" s="188"/>
      <c r="AE6" s="197"/>
      <c r="AF6" s="197"/>
      <c r="AG6" s="197"/>
      <c r="AH6" s="198"/>
      <c r="AI6" s="197"/>
      <c r="AJ6" s="197"/>
      <c r="AK6" s="188"/>
      <c r="AL6" s="188"/>
      <c r="AM6" s="188"/>
    </row>
    <row r="7" spans="1:40" ht="51" x14ac:dyDescent="0.25">
      <c r="A7" s="167" t="s">
        <v>1513</v>
      </c>
      <c r="B7" s="76" t="s">
        <v>243</v>
      </c>
      <c r="C7" s="49" t="s">
        <v>1747</v>
      </c>
      <c r="D7" s="49" t="s">
        <v>10</v>
      </c>
      <c r="E7" s="49" t="s">
        <v>11</v>
      </c>
      <c r="F7" s="145" t="s">
        <v>131</v>
      </c>
      <c r="G7" s="49" t="s">
        <v>132</v>
      </c>
      <c r="H7" s="76" t="s">
        <v>133</v>
      </c>
      <c r="I7" s="74" t="s">
        <v>134</v>
      </c>
      <c r="J7" s="74" t="s">
        <v>135</v>
      </c>
      <c r="K7" s="49" t="s">
        <v>136</v>
      </c>
      <c r="L7" s="116" t="s">
        <v>812</v>
      </c>
      <c r="M7" s="49" t="s">
        <v>893</v>
      </c>
      <c r="N7" s="76" t="s">
        <v>137</v>
      </c>
      <c r="O7" s="49" t="s">
        <v>12</v>
      </c>
      <c r="P7" s="49" t="s">
        <v>138</v>
      </c>
      <c r="Q7" s="137" t="s">
        <v>13</v>
      </c>
      <c r="R7" s="74" t="s">
        <v>139</v>
      </c>
      <c r="S7" s="49" t="s">
        <v>2103</v>
      </c>
      <c r="T7" s="117" t="s">
        <v>1922</v>
      </c>
      <c r="U7" s="162" t="s">
        <v>2529</v>
      </c>
      <c r="V7" s="118" t="s">
        <v>1923</v>
      </c>
      <c r="W7" s="119" t="s">
        <v>1204</v>
      </c>
      <c r="X7" s="120" t="s">
        <v>1924</v>
      </c>
      <c r="Y7" s="121" t="s">
        <v>1925</v>
      </c>
      <c r="Z7" s="122" t="s">
        <v>1927</v>
      </c>
      <c r="AA7" s="123" t="s">
        <v>1377</v>
      </c>
      <c r="AB7" s="74" t="s">
        <v>14</v>
      </c>
      <c r="AC7" s="74" t="s">
        <v>15</v>
      </c>
      <c r="AD7" s="74" t="s">
        <v>140</v>
      </c>
      <c r="AE7" s="74" t="s">
        <v>16</v>
      </c>
      <c r="AF7" s="114" t="s">
        <v>17</v>
      </c>
      <c r="AG7" s="74" t="s">
        <v>141</v>
      </c>
      <c r="AH7" s="49" t="s">
        <v>142</v>
      </c>
      <c r="AI7" s="74" t="s">
        <v>143</v>
      </c>
      <c r="AJ7" s="74" t="s">
        <v>18</v>
      </c>
      <c r="AK7" s="67" t="s">
        <v>19</v>
      </c>
      <c r="AL7" s="10" t="s">
        <v>20</v>
      </c>
      <c r="AM7" s="10" t="s">
        <v>21</v>
      </c>
      <c r="AN7" s="2"/>
    </row>
    <row r="8" spans="1:40" ht="15" x14ac:dyDescent="0.25">
      <c r="A8" s="136"/>
      <c r="B8" s="169" t="s">
        <v>2552</v>
      </c>
      <c r="C8" s="169"/>
      <c r="D8" s="34">
        <v>43745</v>
      </c>
      <c r="F8" s="15" t="s">
        <v>822</v>
      </c>
      <c r="G8" s="169" t="s">
        <v>762</v>
      </c>
      <c r="H8" s="171" t="s">
        <v>2553</v>
      </c>
      <c r="I8" s="176" t="s">
        <v>2379</v>
      </c>
      <c r="J8" s="176" t="s">
        <v>2554</v>
      </c>
      <c r="M8" s="175" t="s">
        <v>557</v>
      </c>
      <c r="N8" s="66" t="s">
        <v>2555</v>
      </c>
      <c r="O8" s="169">
        <v>12</v>
      </c>
      <c r="Q8" s="15" t="s">
        <v>559</v>
      </c>
      <c r="R8" s="174" t="s">
        <v>715</v>
      </c>
      <c r="S8" s="169" t="s">
        <v>2556</v>
      </c>
    </row>
    <row r="9" spans="1:40" ht="15" x14ac:dyDescent="0.25">
      <c r="A9" s="136"/>
      <c r="B9" s="169" t="s">
        <v>2560</v>
      </c>
      <c r="C9" s="169"/>
      <c r="D9" s="34">
        <v>43746</v>
      </c>
      <c r="F9" s="15" t="s">
        <v>822</v>
      </c>
      <c r="G9" s="169" t="s">
        <v>2561</v>
      </c>
      <c r="H9" s="171" t="s">
        <v>2562</v>
      </c>
      <c r="I9" s="176" t="s">
        <v>604</v>
      </c>
      <c r="J9" s="176" t="s">
        <v>1225</v>
      </c>
      <c r="K9" s="169" t="s">
        <v>2568</v>
      </c>
      <c r="M9" s="175" t="s">
        <v>557</v>
      </c>
      <c r="N9" s="66" t="s">
        <v>1589</v>
      </c>
      <c r="Q9" s="15" t="s">
        <v>559</v>
      </c>
      <c r="R9" s="174" t="s">
        <v>885</v>
      </c>
      <c r="S9" s="169" t="s">
        <v>2563</v>
      </c>
    </row>
    <row r="10" spans="1:40" ht="15" x14ac:dyDescent="0.25">
      <c r="A10" s="136"/>
      <c r="B10" s="169" t="s">
        <v>2569</v>
      </c>
      <c r="C10" s="169"/>
      <c r="D10" s="34">
        <v>43747</v>
      </c>
      <c r="F10" s="15" t="s">
        <v>822</v>
      </c>
      <c r="G10" s="169" t="s">
        <v>45</v>
      </c>
      <c r="H10" s="171" t="s">
        <v>2570</v>
      </c>
      <c r="I10" s="176" t="s">
        <v>2571</v>
      </c>
      <c r="J10" s="176" t="s">
        <v>2572</v>
      </c>
      <c r="K10" s="169" t="s">
        <v>1603</v>
      </c>
      <c r="M10" s="175" t="s">
        <v>557</v>
      </c>
      <c r="N10" s="66" t="s">
        <v>2573</v>
      </c>
      <c r="O10" s="169" t="s">
        <v>2574</v>
      </c>
      <c r="P10" s="169" t="s">
        <v>2575</v>
      </c>
      <c r="Q10" s="15" t="s">
        <v>559</v>
      </c>
      <c r="R10" s="174" t="s">
        <v>377</v>
      </c>
      <c r="S10" s="169" t="s">
        <v>2576</v>
      </c>
    </row>
    <row r="11" spans="1:40" ht="15" x14ac:dyDescent="0.25">
      <c r="A11" s="136"/>
      <c r="B11" s="169" t="s">
        <v>2581</v>
      </c>
      <c r="C11" s="169"/>
      <c r="D11" s="34">
        <v>43748</v>
      </c>
      <c r="F11" s="15" t="s">
        <v>822</v>
      </c>
      <c r="G11" s="169" t="s">
        <v>762</v>
      </c>
      <c r="H11" s="171" t="s">
        <v>2582</v>
      </c>
      <c r="I11" s="176" t="s">
        <v>175</v>
      </c>
      <c r="J11" s="176" t="s">
        <v>639</v>
      </c>
      <c r="M11" s="175" t="s">
        <v>557</v>
      </c>
      <c r="N11" s="66" t="s">
        <v>2583</v>
      </c>
      <c r="O11" s="169">
        <v>262</v>
      </c>
      <c r="P11" s="169" t="s">
        <v>458</v>
      </c>
      <c r="Q11" s="15" t="s">
        <v>559</v>
      </c>
      <c r="R11" s="174" t="s">
        <v>185</v>
      </c>
      <c r="S11" s="169" t="s">
        <v>2584</v>
      </c>
    </row>
    <row r="12" spans="1:40" ht="15" x14ac:dyDescent="0.25">
      <c r="B12" s="169" t="s">
        <v>2602</v>
      </c>
      <c r="C12" s="169"/>
      <c r="D12" s="34">
        <v>43752</v>
      </c>
      <c r="F12" s="15" t="s">
        <v>822</v>
      </c>
      <c r="G12" s="169" t="s">
        <v>2603</v>
      </c>
      <c r="H12" s="171" t="s">
        <v>1846</v>
      </c>
      <c r="I12" s="176" t="s">
        <v>1723</v>
      </c>
      <c r="J12" s="176" t="s">
        <v>1225</v>
      </c>
      <c r="K12" s="169" t="s">
        <v>202</v>
      </c>
      <c r="M12" s="175" t="s">
        <v>557</v>
      </c>
      <c r="N12" s="66" t="s">
        <v>2604</v>
      </c>
      <c r="Q12" s="15" t="s">
        <v>559</v>
      </c>
      <c r="R12" s="174" t="s">
        <v>205</v>
      </c>
      <c r="S12" s="169" t="s">
        <v>2605</v>
      </c>
    </row>
    <row r="13" spans="1:40" ht="15" x14ac:dyDescent="0.25">
      <c r="B13" s="169" t="s">
        <v>2641</v>
      </c>
      <c r="C13" s="169"/>
      <c r="D13" s="34">
        <v>43755</v>
      </c>
      <c r="F13" s="15" t="s">
        <v>822</v>
      </c>
      <c r="G13" s="168" t="s">
        <v>2642</v>
      </c>
      <c r="H13" s="171" t="s">
        <v>2643</v>
      </c>
      <c r="I13" s="176" t="s">
        <v>36</v>
      </c>
      <c r="J13" s="176" t="s">
        <v>1121</v>
      </c>
      <c r="K13" s="169" t="s">
        <v>2644</v>
      </c>
      <c r="M13" s="175" t="s">
        <v>557</v>
      </c>
      <c r="N13" s="66" t="s">
        <v>2645</v>
      </c>
      <c r="O13" s="169">
        <v>327</v>
      </c>
      <c r="P13" s="169" t="s">
        <v>458</v>
      </c>
      <c r="Q13" s="15" t="s">
        <v>559</v>
      </c>
      <c r="R13" s="174" t="s">
        <v>578</v>
      </c>
      <c r="S13" s="169" t="s">
        <v>2646</v>
      </c>
      <c r="T13" s="98">
        <v>458.13</v>
      </c>
    </row>
    <row r="14" spans="1:40" ht="15" x14ac:dyDescent="0.25">
      <c r="B14" s="35" t="s">
        <v>1060</v>
      </c>
      <c r="D14" s="34">
        <v>43761</v>
      </c>
      <c r="F14" s="41" t="s">
        <v>562</v>
      </c>
      <c r="G14" s="168" t="s">
        <v>2682</v>
      </c>
      <c r="H14" s="171" t="s">
        <v>2677</v>
      </c>
      <c r="I14" s="176" t="s">
        <v>2678</v>
      </c>
      <c r="J14" s="176" t="s">
        <v>2679</v>
      </c>
      <c r="K14" s="169" t="s">
        <v>2683</v>
      </c>
      <c r="M14" s="175" t="s">
        <v>557</v>
      </c>
      <c r="N14" s="66" t="s">
        <v>2330</v>
      </c>
      <c r="Q14" s="15" t="s">
        <v>559</v>
      </c>
      <c r="R14" s="174" t="s">
        <v>2680</v>
      </c>
      <c r="S14" s="169" t="s">
        <v>2681</v>
      </c>
      <c r="T14" s="98">
        <v>30.3</v>
      </c>
    </row>
    <row r="15" spans="1:40" ht="15" x14ac:dyDescent="0.25">
      <c r="B15" s="169" t="s">
        <v>2700</v>
      </c>
      <c r="D15" s="34">
        <v>43766</v>
      </c>
      <c r="F15" s="15" t="s">
        <v>822</v>
      </c>
      <c r="G15" s="169" t="s">
        <v>762</v>
      </c>
      <c r="H15" s="171" t="s">
        <v>2481</v>
      </c>
      <c r="I15" s="176" t="s">
        <v>2482</v>
      </c>
      <c r="J15" s="176" t="s">
        <v>146</v>
      </c>
      <c r="M15" s="175" t="s">
        <v>557</v>
      </c>
      <c r="N15" s="66" t="s">
        <v>2704</v>
      </c>
      <c r="Q15" s="15" t="s">
        <v>559</v>
      </c>
      <c r="R15" s="174" t="s">
        <v>367</v>
      </c>
      <c r="S15" s="169" t="s">
        <v>2411</v>
      </c>
    </row>
    <row r="16" spans="1:40" ht="15" x14ac:dyDescent="0.25">
      <c r="B16" s="169" t="s">
        <v>2712</v>
      </c>
      <c r="D16" s="34">
        <v>43768</v>
      </c>
      <c r="F16" s="15" t="s">
        <v>822</v>
      </c>
      <c r="G16" s="169" t="s">
        <v>2713</v>
      </c>
      <c r="K16" s="169" t="s">
        <v>2714</v>
      </c>
      <c r="M16" s="175" t="s">
        <v>557</v>
      </c>
      <c r="N16" s="66" t="s">
        <v>2715</v>
      </c>
      <c r="Q16" s="15" t="s">
        <v>559</v>
      </c>
      <c r="R16" s="174" t="s">
        <v>842</v>
      </c>
    </row>
    <row r="17" spans="2:18" ht="15" x14ac:dyDescent="0.25">
      <c r="B17" s="169" t="s">
        <v>2716</v>
      </c>
      <c r="D17" s="34">
        <v>43768</v>
      </c>
      <c r="F17" s="15" t="s">
        <v>822</v>
      </c>
      <c r="G17" s="169" t="s">
        <v>2713</v>
      </c>
      <c r="K17" s="169" t="s">
        <v>2714</v>
      </c>
      <c r="M17" s="175" t="s">
        <v>557</v>
      </c>
      <c r="N17" s="66" t="s">
        <v>2717</v>
      </c>
      <c r="Q17" s="15" t="s">
        <v>559</v>
      </c>
      <c r="R17" s="174" t="s">
        <v>842</v>
      </c>
    </row>
  </sheetData>
  <mergeCells count="4">
    <mergeCell ref="B3:E3"/>
    <mergeCell ref="F3:H3"/>
    <mergeCell ref="I3:K3"/>
    <mergeCell ref="B6:AM6"/>
  </mergeCells>
  <pageMargins left="0.70866141732283472" right="1.8897637795275593" top="0.74803149606299213" bottom="0.74803149606299213" header="0.31496062992125984" footer="0.31496062992125984"/>
  <pageSetup paperSize="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CC66FF"/>
  </sheetPr>
  <dimension ref="A1:BB20"/>
  <sheetViews>
    <sheetView topLeftCell="A2" zoomScale="70" zoomScaleNormal="70" workbookViewId="0">
      <selection activeCell="A20" sqref="A20"/>
    </sheetView>
  </sheetViews>
  <sheetFormatPr baseColWidth="10" defaultColWidth="9.140625" defaultRowHeight="15.75" x14ac:dyDescent="0.25"/>
  <cols>
    <col min="1" max="1" width="29" style="156" customWidth="1"/>
    <col min="2" max="2" width="20" style="171" customWidth="1"/>
    <col min="3" max="3" width="29.5703125" style="171" customWidth="1"/>
    <col min="4" max="4" width="14" style="169" customWidth="1"/>
    <col min="5" max="5" width="16.7109375" style="169" customWidth="1"/>
    <col min="6" max="6" width="60.7109375" style="170" customWidth="1"/>
    <col min="7" max="7" width="42.85546875" style="169" customWidth="1"/>
    <col min="8" max="8" width="57.5703125" style="171" customWidth="1"/>
    <col min="9" max="9" width="16.85546875" style="176" customWidth="1"/>
    <col min="10" max="10" width="15.42578125" style="176" bestFit="1" customWidth="1"/>
    <col min="11" max="11" width="49.140625" style="169" bestFit="1" customWidth="1"/>
    <col min="12" max="12" width="23.140625" style="31" bestFit="1" customWidth="1"/>
    <col min="13" max="13" width="23.140625" style="175" customWidth="1"/>
    <col min="14" max="14" width="55.140625" style="66" customWidth="1"/>
    <col min="15" max="15" width="14.7109375" style="169" bestFit="1" customWidth="1"/>
    <col min="16" max="16" width="8.42578125" style="169" customWidth="1"/>
    <col min="17" max="17" width="28.140625" style="15" bestFit="1" customWidth="1"/>
    <col min="18" max="18" width="45.28515625" style="174" customWidth="1"/>
    <col min="19" max="19" width="23.140625" style="169" customWidth="1"/>
    <col min="20" max="20" width="18.5703125" style="98" customWidth="1"/>
    <col min="21" max="21" width="18.5703125" style="161" customWidth="1"/>
    <col min="22" max="22" width="16.7109375" style="99" customWidth="1"/>
    <col min="23" max="23" width="14.140625" style="100" customWidth="1"/>
    <col min="24" max="24" width="18.28515625" style="107" bestFit="1" customWidth="1"/>
    <col min="25" max="25" width="16" style="108" customWidth="1"/>
    <col min="26" max="26" width="16" style="109" customWidth="1"/>
    <col min="27" max="27" width="16" style="78" customWidth="1"/>
    <col min="28" max="28" width="28.5703125" style="174" bestFit="1" customWidth="1"/>
    <col min="29" max="29" width="30.5703125" style="174" bestFit="1" customWidth="1"/>
    <col min="30" max="30" width="24.140625" style="174" bestFit="1" customWidth="1"/>
    <col min="31" max="31" width="37.5703125" style="174" bestFit="1" customWidth="1"/>
    <col min="32" max="32" width="12.28515625" style="56" bestFit="1" customWidth="1"/>
    <col min="33" max="33" width="31.85546875" style="174" bestFit="1" customWidth="1"/>
    <col min="34" max="34" width="58.140625" style="175" bestFit="1" customWidth="1"/>
    <col min="35" max="35" width="26.7109375" style="174" bestFit="1" customWidth="1"/>
    <col min="36" max="36" width="73.140625" style="174" bestFit="1" customWidth="1"/>
    <col min="37" max="37" width="17.5703125" style="173" bestFit="1" customWidth="1"/>
    <col min="38" max="38" width="20.140625" style="173" bestFit="1" customWidth="1"/>
    <col min="39" max="39" width="8" style="173" bestFit="1" customWidth="1"/>
    <col min="40" max="16384" width="9.140625" style="173"/>
  </cols>
  <sheetData>
    <row r="1" spans="1:54" ht="15" hidden="1" customHeight="1" x14ac:dyDescent="0.25">
      <c r="A1" s="174"/>
      <c r="B1" s="174" t="s">
        <v>97</v>
      </c>
      <c r="C1" s="174"/>
      <c r="D1" s="174"/>
      <c r="E1" s="174"/>
      <c r="F1" s="175"/>
      <c r="G1" s="174"/>
      <c r="H1" s="174"/>
      <c r="I1" s="174"/>
      <c r="J1" s="174"/>
      <c r="K1" s="174"/>
      <c r="L1" s="174"/>
      <c r="M1" s="174"/>
      <c r="N1" s="174"/>
      <c r="O1" s="174"/>
      <c r="P1" s="174"/>
      <c r="S1" s="174"/>
      <c r="U1" s="98"/>
      <c r="AF1" s="173"/>
      <c r="AG1" s="173"/>
      <c r="AH1" s="173"/>
      <c r="AI1" s="173"/>
      <c r="AJ1" s="173"/>
    </row>
    <row r="2" spans="1:54" x14ac:dyDescent="0.25">
      <c r="A2" s="165"/>
      <c r="B2" s="115" t="s">
        <v>0</v>
      </c>
      <c r="C2" s="115"/>
      <c r="D2" s="176"/>
      <c r="F2" s="144" t="s">
        <v>1</v>
      </c>
      <c r="H2" s="176"/>
      <c r="I2" s="115" t="s">
        <v>2</v>
      </c>
      <c r="K2" s="176"/>
    </row>
    <row r="3" spans="1:54" ht="15" x14ac:dyDescent="0.25">
      <c r="A3" s="166"/>
      <c r="B3" s="199" t="s">
        <v>98</v>
      </c>
      <c r="C3" s="199"/>
      <c r="D3" s="179"/>
      <c r="E3" s="179"/>
      <c r="F3" s="200" t="s">
        <v>99</v>
      </c>
      <c r="G3" s="179"/>
      <c r="H3" s="181"/>
      <c r="I3" s="201" t="s">
        <v>100</v>
      </c>
      <c r="J3" s="202"/>
      <c r="K3" s="179"/>
    </row>
    <row r="4" spans="1:54" ht="15" hidden="1" x14ac:dyDescent="0.25">
      <c r="A4" s="174"/>
      <c r="B4" s="174" t="s">
        <v>3</v>
      </c>
      <c r="C4" s="174"/>
      <c r="D4" s="174" t="s">
        <v>4</v>
      </c>
      <c r="E4" s="174" t="s">
        <v>4</v>
      </c>
      <c r="F4" s="175" t="s">
        <v>1576</v>
      </c>
      <c r="G4" s="174" t="s">
        <v>5</v>
      </c>
      <c r="H4" s="174" t="s">
        <v>5</v>
      </c>
      <c r="I4" s="174" t="s">
        <v>3</v>
      </c>
      <c r="J4" s="174" t="s">
        <v>3</v>
      </c>
      <c r="K4" s="174" t="s">
        <v>3</v>
      </c>
      <c r="L4" s="174" t="s">
        <v>6</v>
      </c>
      <c r="M4" s="174"/>
      <c r="N4" s="174" t="s">
        <v>5</v>
      </c>
      <c r="O4" s="174" t="s">
        <v>3</v>
      </c>
      <c r="P4" s="174" t="s">
        <v>3</v>
      </c>
      <c r="Q4" s="15" t="s">
        <v>6</v>
      </c>
      <c r="R4" s="174" t="s">
        <v>5</v>
      </c>
      <c r="S4" s="174"/>
      <c r="U4" s="98"/>
      <c r="X4" s="107" t="s">
        <v>3</v>
      </c>
      <c r="Y4" s="108" t="s">
        <v>5</v>
      </c>
      <c r="AB4" s="174" t="s">
        <v>3</v>
      </c>
      <c r="AC4" s="174" t="s">
        <v>5</v>
      </c>
      <c r="AD4" s="174" t="s">
        <v>3</v>
      </c>
      <c r="AE4" s="174" t="s">
        <v>6</v>
      </c>
      <c r="AF4" s="173" t="s">
        <v>3</v>
      </c>
      <c r="AG4" s="173" t="s">
        <v>101</v>
      </c>
      <c r="AH4" s="173" t="s">
        <v>5</v>
      </c>
      <c r="AI4" s="173" t="s">
        <v>101</v>
      </c>
      <c r="AJ4" s="173" t="s">
        <v>5</v>
      </c>
      <c r="AK4" s="173" t="s">
        <v>4</v>
      </c>
      <c r="AL4" s="173" t="s">
        <v>7</v>
      </c>
      <c r="AM4" s="173" t="s">
        <v>8</v>
      </c>
    </row>
    <row r="5" spans="1:54" ht="15" hidden="1" x14ac:dyDescent="0.25">
      <c r="A5" s="174"/>
      <c r="B5" s="174" t="s">
        <v>102</v>
      </c>
      <c r="C5" s="174"/>
      <c r="D5" s="174" t="s">
        <v>103</v>
      </c>
      <c r="E5" s="174" t="s">
        <v>104</v>
      </c>
      <c r="F5" s="175" t="s">
        <v>105</v>
      </c>
      <c r="G5" s="174" t="s">
        <v>106</v>
      </c>
      <c r="H5" s="174" t="s">
        <v>107</v>
      </c>
      <c r="I5" s="174" t="s">
        <v>108</v>
      </c>
      <c r="J5" s="174" t="s">
        <v>109</v>
      </c>
      <c r="K5" s="174" t="s">
        <v>110</v>
      </c>
      <c r="L5" s="174" t="s">
        <v>111</v>
      </c>
      <c r="M5" s="174"/>
      <c r="N5" s="174" t="s">
        <v>112</v>
      </c>
      <c r="O5" s="174" t="s">
        <v>113</v>
      </c>
      <c r="P5" s="174" t="s">
        <v>114</v>
      </c>
      <c r="Q5" s="15" t="s">
        <v>115</v>
      </c>
      <c r="R5" s="174" t="s">
        <v>116</v>
      </c>
      <c r="S5" s="174"/>
      <c r="U5" s="98"/>
      <c r="X5" s="107" t="s">
        <v>117</v>
      </c>
      <c r="Y5" s="108" t="s">
        <v>118</v>
      </c>
      <c r="AB5" s="174" t="s">
        <v>119</v>
      </c>
      <c r="AC5" s="174" t="s">
        <v>120</v>
      </c>
      <c r="AD5" s="174" t="s">
        <v>121</v>
      </c>
      <c r="AE5" s="174" t="s">
        <v>122</v>
      </c>
      <c r="AF5" s="173" t="s">
        <v>123</v>
      </c>
      <c r="AG5" s="173" t="s">
        <v>124</v>
      </c>
      <c r="AH5" s="173" t="s">
        <v>125</v>
      </c>
      <c r="AI5" s="173" t="s">
        <v>126</v>
      </c>
      <c r="AJ5" s="173" t="s">
        <v>127</v>
      </c>
      <c r="AK5" s="173" t="s">
        <v>128</v>
      </c>
      <c r="AL5" s="173" t="s">
        <v>129</v>
      </c>
      <c r="AM5" s="173" t="s">
        <v>130</v>
      </c>
    </row>
    <row r="6" spans="1:54" x14ac:dyDescent="0.25">
      <c r="A6" s="165"/>
      <c r="B6" s="177" t="s">
        <v>9</v>
      </c>
      <c r="C6" s="178"/>
      <c r="D6" s="179"/>
      <c r="E6" s="179"/>
      <c r="F6" s="180"/>
      <c r="G6" s="179"/>
      <c r="H6" s="181"/>
      <c r="I6" s="182"/>
      <c r="J6" s="182"/>
      <c r="K6" s="183"/>
      <c r="L6" s="184"/>
      <c r="M6" s="185"/>
      <c r="N6" s="186"/>
      <c r="O6" s="183"/>
      <c r="P6" s="183"/>
      <c r="Q6" s="187"/>
      <c r="R6" s="188"/>
      <c r="S6" s="183"/>
      <c r="T6" s="189"/>
      <c r="U6" s="190"/>
      <c r="V6" s="191"/>
      <c r="W6" s="192"/>
      <c r="X6" s="193"/>
      <c r="Y6" s="194"/>
      <c r="Z6" s="195"/>
      <c r="AA6" s="196"/>
      <c r="AB6" s="188"/>
      <c r="AC6" s="188"/>
      <c r="AD6" s="188"/>
      <c r="AE6" s="197"/>
      <c r="AF6" s="197"/>
      <c r="AG6" s="197"/>
      <c r="AH6" s="198"/>
      <c r="AI6" s="197"/>
      <c r="AJ6" s="197"/>
      <c r="AK6" s="188"/>
      <c r="AL6" s="188"/>
      <c r="AM6" s="188"/>
    </row>
    <row r="7" spans="1:54" ht="51" x14ac:dyDescent="0.25">
      <c r="A7" s="167" t="s">
        <v>1513</v>
      </c>
      <c r="B7" s="76" t="s">
        <v>243</v>
      </c>
      <c r="C7" s="49" t="s">
        <v>1747</v>
      </c>
      <c r="D7" s="49" t="s">
        <v>10</v>
      </c>
      <c r="E7" s="49" t="s">
        <v>11</v>
      </c>
      <c r="F7" s="145" t="s">
        <v>131</v>
      </c>
      <c r="G7" s="49" t="s">
        <v>132</v>
      </c>
      <c r="H7" s="76" t="s">
        <v>133</v>
      </c>
      <c r="I7" s="74" t="s">
        <v>134</v>
      </c>
      <c r="J7" s="74" t="s">
        <v>135</v>
      </c>
      <c r="K7" s="49" t="s">
        <v>136</v>
      </c>
      <c r="L7" s="116" t="s">
        <v>812</v>
      </c>
      <c r="M7" s="49" t="s">
        <v>893</v>
      </c>
      <c r="N7" s="76" t="s">
        <v>137</v>
      </c>
      <c r="O7" s="49" t="s">
        <v>12</v>
      </c>
      <c r="P7" s="49" t="s">
        <v>138</v>
      </c>
      <c r="Q7" s="137" t="s">
        <v>13</v>
      </c>
      <c r="R7" s="74" t="s">
        <v>139</v>
      </c>
      <c r="S7" s="49" t="s">
        <v>2103</v>
      </c>
      <c r="T7" s="117" t="s">
        <v>1922</v>
      </c>
      <c r="U7" s="162" t="s">
        <v>2529</v>
      </c>
      <c r="V7" s="118" t="s">
        <v>1923</v>
      </c>
      <c r="W7" s="119" t="s">
        <v>1204</v>
      </c>
      <c r="X7" s="120" t="s">
        <v>1924</v>
      </c>
      <c r="Y7" s="121" t="s">
        <v>1925</v>
      </c>
      <c r="Z7" s="122" t="s">
        <v>1927</v>
      </c>
      <c r="AA7" s="123" t="s">
        <v>1377</v>
      </c>
      <c r="AB7" s="74" t="s">
        <v>14</v>
      </c>
      <c r="AC7" s="74" t="s">
        <v>15</v>
      </c>
      <c r="AD7" s="74" t="s">
        <v>140</v>
      </c>
      <c r="AE7" s="74" t="s">
        <v>16</v>
      </c>
      <c r="AF7" s="114" t="s">
        <v>17</v>
      </c>
      <c r="AG7" s="74" t="s">
        <v>141</v>
      </c>
      <c r="AH7" s="49" t="s">
        <v>142</v>
      </c>
      <c r="AI7" s="74" t="s">
        <v>143</v>
      </c>
      <c r="AJ7" s="74" t="s">
        <v>18</v>
      </c>
      <c r="AK7" s="67" t="s">
        <v>19</v>
      </c>
      <c r="AL7" s="10" t="s">
        <v>20</v>
      </c>
      <c r="AM7" s="10" t="s">
        <v>21</v>
      </c>
      <c r="AN7" s="2"/>
    </row>
    <row r="8" spans="1:54" x14ac:dyDescent="0.25">
      <c r="A8" s="32" t="s">
        <v>1943</v>
      </c>
      <c r="B8" s="169" t="s">
        <v>1939</v>
      </c>
      <c r="C8" s="169" t="s">
        <v>1755</v>
      </c>
      <c r="D8" s="34">
        <v>43679</v>
      </c>
      <c r="E8" s="34">
        <v>43679</v>
      </c>
      <c r="F8" s="41" t="s">
        <v>249</v>
      </c>
      <c r="G8" s="169" t="s">
        <v>748</v>
      </c>
      <c r="H8" s="171" t="s">
        <v>1940</v>
      </c>
      <c r="I8" s="174" t="s">
        <v>777</v>
      </c>
      <c r="J8" s="174" t="s">
        <v>146</v>
      </c>
      <c r="L8" s="31">
        <v>491.72</v>
      </c>
      <c r="M8" s="175" t="s">
        <v>537</v>
      </c>
      <c r="N8" s="66" t="s">
        <v>1941</v>
      </c>
      <c r="O8" s="169">
        <v>21</v>
      </c>
      <c r="Q8" s="15" t="s">
        <v>559</v>
      </c>
      <c r="R8" s="174" t="s">
        <v>1942</v>
      </c>
      <c r="U8" s="98"/>
      <c r="AB8" s="15">
        <v>70</v>
      </c>
      <c r="AC8" s="15" t="s">
        <v>41</v>
      </c>
      <c r="AD8" s="15">
        <v>14</v>
      </c>
      <c r="AE8" s="15" t="s">
        <v>26</v>
      </c>
      <c r="AF8" s="5"/>
      <c r="AG8" s="5"/>
      <c r="AH8" s="14"/>
      <c r="AI8" s="5"/>
      <c r="AJ8" s="5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ht="15.75" customHeight="1" x14ac:dyDescent="0.25">
      <c r="A9" s="169" t="s">
        <v>2180</v>
      </c>
      <c r="B9" s="169" t="s">
        <v>1957</v>
      </c>
      <c r="C9" s="169" t="s">
        <v>1755</v>
      </c>
      <c r="D9" s="34">
        <v>43682</v>
      </c>
      <c r="E9" s="34">
        <v>43689</v>
      </c>
      <c r="F9" s="41" t="s">
        <v>249</v>
      </c>
      <c r="G9" s="169" t="s">
        <v>748</v>
      </c>
      <c r="H9" s="171" t="s">
        <v>1958</v>
      </c>
      <c r="I9" s="174" t="s">
        <v>80</v>
      </c>
      <c r="J9" s="174" t="s">
        <v>1057</v>
      </c>
      <c r="L9" s="31">
        <v>540.91999999999996</v>
      </c>
      <c r="M9" s="175" t="s">
        <v>557</v>
      </c>
      <c r="N9" s="66" t="s">
        <v>1536</v>
      </c>
      <c r="O9" s="169">
        <v>88</v>
      </c>
      <c r="Q9" s="15" t="s">
        <v>559</v>
      </c>
      <c r="R9" s="174" t="s">
        <v>612</v>
      </c>
      <c r="S9" s="169" t="s">
        <v>2181</v>
      </c>
      <c r="U9" s="98"/>
    </row>
    <row r="10" spans="1:54" ht="15" x14ac:dyDescent="0.25">
      <c r="A10" s="169" t="s">
        <v>2281</v>
      </c>
      <c r="B10" s="169" t="s">
        <v>1997</v>
      </c>
      <c r="C10" s="169" t="s">
        <v>1755</v>
      </c>
      <c r="D10" s="34">
        <v>43685</v>
      </c>
      <c r="E10" s="34">
        <v>43706</v>
      </c>
      <c r="F10" s="41" t="s">
        <v>249</v>
      </c>
      <c r="G10" s="169" t="s">
        <v>2488</v>
      </c>
      <c r="H10" s="171" t="s">
        <v>1584</v>
      </c>
      <c r="I10" s="174" t="s">
        <v>1431</v>
      </c>
      <c r="J10" s="174" t="s">
        <v>1430</v>
      </c>
      <c r="K10" s="169" t="s">
        <v>1996</v>
      </c>
      <c r="L10" s="31">
        <v>2528.0100000000002</v>
      </c>
      <c r="M10" s="175" t="s">
        <v>557</v>
      </c>
      <c r="N10" s="66" t="s">
        <v>1585</v>
      </c>
      <c r="O10" s="169" t="s">
        <v>2282</v>
      </c>
      <c r="Q10" s="15" t="s">
        <v>538</v>
      </c>
      <c r="R10" s="174" t="s">
        <v>1625</v>
      </c>
      <c r="S10" s="169" t="s">
        <v>2280</v>
      </c>
      <c r="U10" s="98"/>
    </row>
    <row r="11" spans="1:54" ht="15" x14ac:dyDescent="0.25">
      <c r="A11" s="156" t="s">
        <v>2296</v>
      </c>
      <c r="B11" s="169" t="s">
        <v>2045</v>
      </c>
      <c r="C11" s="169" t="s">
        <v>1755</v>
      </c>
      <c r="D11" s="34">
        <v>43686</v>
      </c>
      <c r="E11" s="34">
        <v>43711</v>
      </c>
      <c r="F11" s="41" t="s">
        <v>249</v>
      </c>
      <c r="G11" s="169" t="s">
        <v>748</v>
      </c>
      <c r="H11" s="171" t="s">
        <v>2046</v>
      </c>
      <c r="I11" s="174" t="s">
        <v>450</v>
      </c>
      <c r="J11" s="174" t="s">
        <v>451</v>
      </c>
      <c r="L11" s="31">
        <v>1124.21</v>
      </c>
      <c r="M11" s="175" t="s">
        <v>537</v>
      </c>
      <c r="N11" s="66" t="s">
        <v>2047</v>
      </c>
      <c r="O11" s="169">
        <v>15</v>
      </c>
      <c r="Q11" s="15" t="s">
        <v>538</v>
      </c>
      <c r="R11" s="174" t="s">
        <v>168</v>
      </c>
      <c r="S11" s="169" t="s">
        <v>2297</v>
      </c>
      <c r="U11" s="98"/>
    </row>
    <row r="12" spans="1:54" ht="15" x14ac:dyDescent="0.25">
      <c r="A12" s="156" t="s">
        <v>2255</v>
      </c>
      <c r="B12" s="169" t="s">
        <v>2055</v>
      </c>
      <c r="C12" s="169" t="s">
        <v>1755</v>
      </c>
      <c r="D12" s="34">
        <v>43686</v>
      </c>
      <c r="E12" s="34">
        <v>43706</v>
      </c>
      <c r="F12" s="41" t="s">
        <v>249</v>
      </c>
      <c r="G12" s="169" t="s">
        <v>2056</v>
      </c>
      <c r="H12" s="171" t="s">
        <v>2064</v>
      </c>
      <c r="I12" s="174" t="s">
        <v>693</v>
      </c>
      <c r="J12" s="174" t="s">
        <v>2057</v>
      </c>
      <c r="L12" s="31">
        <v>1122.8399999999999</v>
      </c>
      <c r="M12" s="175" t="s">
        <v>557</v>
      </c>
      <c r="N12" s="66" t="s">
        <v>2058</v>
      </c>
      <c r="O12" s="169">
        <v>78</v>
      </c>
      <c r="Q12" s="15" t="s">
        <v>538</v>
      </c>
      <c r="R12" s="174" t="s">
        <v>2059</v>
      </c>
      <c r="S12" s="169" t="s">
        <v>2256</v>
      </c>
      <c r="U12" s="98"/>
    </row>
    <row r="13" spans="1:54" ht="15" x14ac:dyDescent="0.25">
      <c r="A13" s="156" t="s">
        <v>2253</v>
      </c>
      <c r="B13" s="169" t="s">
        <v>2174</v>
      </c>
      <c r="C13" s="169" t="s">
        <v>1755</v>
      </c>
      <c r="D13" s="34">
        <v>43696</v>
      </c>
      <c r="E13" s="34">
        <v>43706</v>
      </c>
      <c r="F13" s="41" t="s">
        <v>249</v>
      </c>
      <c r="G13" s="169" t="s">
        <v>206</v>
      </c>
      <c r="H13" s="171" t="s">
        <v>2177</v>
      </c>
      <c r="I13" s="176" t="s">
        <v>2178</v>
      </c>
      <c r="J13" s="176" t="s">
        <v>778</v>
      </c>
      <c r="L13" s="31">
        <v>344.13</v>
      </c>
      <c r="M13" s="175" t="s">
        <v>557</v>
      </c>
      <c r="N13" s="66" t="s">
        <v>1740</v>
      </c>
      <c r="O13" s="169">
        <v>71</v>
      </c>
      <c r="Q13" s="15" t="s">
        <v>559</v>
      </c>
      <c r="R13" s="174" t="s">
        <v>2179</v>
      </c>
      <c r="S13" s="169" t="s">
        <v>2254</v>
      </c>
      <c r="U13" s="98"/>
    </row>
    <row r="14" spans="1:54" ht="15" x14ac:dyDescent="0.25">
      <c r="A14" s="156" t="s">
        <v>2273</v>
      </c>
      <c r="B14" s="169" t="s">
        <v>2187</v>
      </c>
      <c r="C14" s="169" t="s">
        <v>1755</v>
      </c>
      <c r="D14" s="34">
        <v>43697</v>
      </c>
      <c r="E14" s="34">
        <v>43707</v>
      </c>
      <c r="F14" s="41" t="s">
        <v>249</v>
      </c>
      <c r="G14" s="169" t="s">
        <v>206</v>
      </c>
      <c r="H14" s="171" t="s">
        <v>2188</v>
      </c>
      <c r="I14" s="176" t="s">
        <v>35</v>
      </c>
      <c r="J14" s="176" t="s">
        <v>86</v>
      </c>
      <c r="L14" s="31">
        <v>442.52</v>
      </c>
      <c r="M14" s="175" t="s">
        <v>537</v>
      </c>
      <c r="N14" s="66" t="s">
        <v>93</v>
      </c>
      <c r="O14" s="169">
        <v>11</v>
      </c>
      <c r="Q14" s="15" t="s">
        <v>559</v>
      </c>
      <c r="R14" s="174" t="s">
        <v>181</v>
      </c>
      <c r="S14" s="169" t="s">
        <v>2189</v>
      </c>
      <c r="U14" s="98"/>
    </row>
    <row r="15" spans="1:54" ht="15" x14ac:dyDescent="0.25">
      <c r="A15" s="156" t="s">
        <v>2485</v>
      </c>
      <c r="B15" s="169" t="s">
        <v>2195</v>
      </c>
      <c r="C15" s="169" t="s">
        <v>1755</v>
      </c>
      <c r="D15" s="34">
        <v>43698</v>
      </c>
      <c r="E15" s="34">
        <v>43734</v>
      </c>
      <c r="F15" s="41" t="s">
        <v>249</v>
      </c>
      <c r="G15" s="169" t="s">
        <v>2486</v>
      </c>
      <c r="H15" s="171" t="s">
        <v>2191</v>
      </c>
      <c r="I15" s="176" t="s">
        <v>457</v>
      </c>
      <c r="J15" s="176" t="s">
        <v>2192</v>
      </c>
      <c r="L15" s="31">
        <v>545.84</v>
      </c>
      <c r="M15" s="175" t="s">
        <v>557</v>
      </c>
      <c r="N15" s="66" t="s">
        <v>2193</v>
      </c>
      <c r="O15" s="169">
        <v>9</v>
      </c>
      <c r="Q15" s="15" t="s">
        <v>559</v>
      </c>
      <c r="R15" s="174" t="s">
        <v>367</v>
      </c>
      <c r="S15" s="169" t="s">
        <v>2194</v>
      </c>
      <c r="U15" s="98"/>
    </row>
    <row r="16" spans="1:54" ht="15" x14ac:dyDescent="0.25">
      <c r="A16" s="156" t="s">
        <v>2632</v>
      </c>
      <c r="B16" s="169" t="s">
        <v>2196</v>
      </c>
      <c r="C16" s="169" t="s">
        <v>1755</v>
      </c>
      <c r="D16" s="34">
        <v>43698</v>
      </c>
      <c r="E16" s="34">
        <v>43755</v>
      </c>
      <c r="F16" s="41" t="s">
        <v>249</v>
      </c>
      <c r="G16" s="169" t="s">
        <v>782</v>
      </c>
      <c r="H16" s="171" t="s">
        <v>2197</v>
      </c>
      <c r="I16" s="176" t="s">
        <v>2198</v>
      </c>
      <c r="J16" s="176" t="s">
        <v>604</v>
      </c>
      <c r="L16" s="31">
        <v>1898.05</v>
      </c>
      <c r="M16" s="175" t="s">
        <v>557</v>
      </c>
      <c r="N16" s="66" t="s">
        <v>665</v>
      </c>
      <c r="O16" s="169">
        <v>104</v>
      </c>
      <c r="Q16" s="15" t="s">
        <v>559</v>
      </c>
      <c r="R16" s="174" t="s">
        <v>1256</v>
      </c>
      <c r="S16" s="169" t="s">
        <v>2199</v>
      </c>
      <c r="U16" s="98"/>
    </row>
    <row r="17" spans="1:36" ht="15" x14ac:dyDescent="0.25">
      <c r="A17" s="156" t="s">
        <v>2314</v>
      </c>
      <c r="B17" s="169" t="s">
        <v>2208</v>
      </c>
      <c r="C17" s="169" t="s">
        <v>1755</v>
      </c>
      <c r="D17" s="34">
        <v>43699</v>
      </c>
      <c r="E17" s="34">
        <v>43713</v>
      </c>
      <c r="F17" s="41" t="s">
        <v>249</v>
      </c>
      <c r="G17" s="169" t="s">
        <v>156</v>
      </c>
      <c r="H17" s="171" t="s">
        <v>2209</v>
      </c>
      <c r="I17" s="176" t="s">
        <v>1068</v>
      </c>
      <c r="J17" s="176" t="s">
        <v>2210</v>
      </c>
      <c r="L17" s="31">
        <v>540.61</v>
      </c>
      <c r="M17" s="175" t="s">
        <v>557</v>
      </c>
      <c r="N17" s="66" t="s">
        <v>658</v>
      </c>
      <c r="O17" s="169">
        <v>314</v>
      </c>
      <c r="Q17" s="15" t="s">
        <v>559</v>
      </c>
      <c r="R17" s="174" t="s">
        <v>2211</v>
      </c>
      <c r="S17" s="169" t="s">
        <v>2212</v>
      </c>
      <c r="U17" s="98"/>
    </row>
    <row r="18" spans="1:36" s="1" customFormat="1" ht="15" x14ac:dyDescent="0.25">
      <c r="A18" s="154" t="s">
        <v>2315</v>
      </c>
      <c r="B18" s="169" t="s">
        <v>2226</v>
      </c>
      <c r="C18" s="169" t="s">
        <v>1755</v>
      </c>
      <c r="D18" s="34">
        <v>43700</v>
      </c>
      <c r="E18" s="34">
        <v>43713</v>
      </c>
      <c r="F18" s="41" t="s">
        <v>249</v>
      </c>
      <c r="G18" s="169" t="s">
        <v>156</v>
      </c>
      <c r="H18" s="46" t="s">
        <v>2227</v>
      </c>
      <c r="I18" s="155" t="s">
        <v>457</v>
      </c>
      <c r="J18" s="155" t="s">
        <v>693</v>
      </c>
      <c r="K18" s="35"/>
      <c r="L18" s="140">
        <v>449.9</v>
      </c>
      <c r="M18" s="44" t="s">
        <v>557</v>
      </c>
      <c r="N18" s="43" t="s">
        <v>2228</v>
      </c>
      <c r="O18" s="35">
        <v>7</v>
      </c>
      <c r="P18" s="35"/>
      <c r="Q18" s="16" t="s">
        <v>559</v>
      </c>
      <c r="R18" s="13" t="s">
        <v>372</v>
      </c>
      <c r="S18" s="35" t="s">
        <v>2229</v>
      </c>
      <c r="T18" s="98"/>
      <c r="U18" s="98"/>
      <c r="V18" s="99"/>
      <c r="W18" s="100"/>
      <c r="X18" s="107"/>
      <c r="Y18" s="108"/>
      <c r="Z18" s="109"/>
      <c r="AA18" s="78"/>
      <c r="AB18" s="13"/>
      <c r="AC18" s="13"/>
      <c r="AD18" s="13"/>
      <c r="AE18" s="13"/>
      <c r="AF18" s="141"/>
      <c r="AG18" s="13"/>
      <c r="AH18" s="44"/>
      <c r="AI18" s="13"/>
      <c r="AJ18" s="13"/>
    </row>
    <row r="19" spans="1:36" ht="15" x14ac:dyDescent="0.25">
      <c r="A19" s="156" t="s">
        <v>2264</v>
      </c>
      <c r="B19" s="169" t="s">
        <v>2236</v>
      </c>
      <c r="C19" s="169" t="s">
        <v>1755</v>
      </c>
      <c r="D19" s="34">
        <v>43700</v>
      </c>
      <c r="E19" s="34">
        <v>43705</v>
      </c>
      <c r="F19" s="41" t="s">
        <v>249</v>
      </c>
      <c r="G19" s="169" t="s">
        <v>2487</v>
      </c>
      <c r="H19" s="46" t="s">
        <v>2231</v>
      </c>
      <c r="I19" s="155" t="s">
        <v>2232</v>
      </c>
      <c r="J19" s="155" t="s">
        <v>2233</v>
      </c>
      <c r="K19" s="35"/>
      <c r="L19" s="140">
        <v>641.77</v>
      </c>
      <c r="M19" s="44" t="s">
        <v>537</v>
      </c>
      <c r="N19" s="43" t="s">
        <v>2234</v>
      </c>
      <c r="O19" s="35">
        <v>48</v>
      </c>
      <c r="P19" s="35"/>
      <c r="Q19" s="16" t="s">
        <v>559</v>
      </c>
      <c r="R19" s="13" t="s">
        <v>1066</v>
      </c>
      <c r="S19" s="35" t="s">
        <v>2235</v>
      </c>
      <c r="U19" s="98"/>
    </row>
    <row r="20" spans="1:36" ht="15" x14ac:dyDescent="0.25">
      <c r="A20" s="156" t="s">
        <v>2331</v>
      </c>
      <c r="B20" s="169" t="s">
        <v>2237</v>
      </c>
      <c r="C20" s="169" t="s">
        <v>1755</v>
      </c>
      <c r="D20" s="34">
        <v>43704</v>
      </c>
      <c r="E20" s="34">
        <v>43717</v>
      </c>
      <c r="F20" s="41" t="s">
        <v>249</v>
      </c>
      <c r="G20" s="169" t="s">
        <v>53</v>
      </c>
      <c r="H20" s="171" t="s">
        <v>2238</v>
      </c>
      <c r="I20" s="176" t="s">
        <v>2239</v>
      </c>
      <c r="J20" s="176" t="s">
        <v>81</v>
      </c>
      <c r="L20" s="31">
        <v>1642.06</v>
      </c>
      <c r="M20" s="175" t="s">
        <v>537</v>
      </c>
      <c r="N20" s="66" t="s">
        <v>919</v>
      </c>
      <c r="O20" s="169" t="s">
        <v>2240</v>
      </c>
      <c r="Q20" s="15" t="s">
        <v>559</v>
      </c>
      <c r="R20" s="174" t="s">
        <v>2241</v>
      </c>
      <c r="S20" s="169" t="s">
        <v>2332</v>
      </c>
      <c r="U20" s="98"/>
    </row>
  </sheetData>
  <mergeCells count="4">
    <mergeCell ref="B3:E3"/>
    <mergeCell ref="F3:H3"/>
    <mergeCell ref="I3:K3"/>
    <mergeCell ref="B6:AM6"/>
  </mergeCells>
  <dataValidations count="3">
    <dataValidation type="list" allowBlank="1" showErrorMessage="1" sqref="Q8">
      <formula1>Hidden_213</formula1>
    </dataValidation>
    <dataValidation type="list" allowBlank="1" showErrorMessage="1" sqref="M8">
      <formula1>Hidden_19</formula1>
    </dataValidation>
    <dataValidation type="list" allowBlank="1" showErrorMessage="1" sqref="AE8">
      <formula1>Hidden_320</formula1>
    </dataValidation>
  </dataValidations>
  <pageMargins left="0.70866141732283472" right="1.8897637795275593" top="0.74803149606299213" bottom="0.74803149606299213" header="0.31496062992125984" footer="0.31496062992125984"/>
  <pageSetup paperSize="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CC66FF"/>
  </sheetPr>
  <dimension ref="A1:AN14"/>
  <sheetViews>
    <sheetView topLeftCell="A2" zoomScale="70" zoomScaleNormal="70" workbookViewId="0">
      <selection activeCell="C16" sqref="C16"/>
    </sheetView>
  </sheetViews>
  <sheetFormatPr baseColWidth="10" defaultColWidth="9.140625" defaultRowHeight="15.75" x14ac:dyDescent="0.25"/>
  <cols>
    <col min="1" max="1" width="29" style="156" customWidth="1"/>
    <col min="2" max="2" width="20" style="171" customWidth="1"/>
    <col min="3" max="3" width="29.5703125" style="171" customWidth="1"/>
    <col min="4" max="4" width="14" style="169" customWidth="1"/>
    <col min="5" max="5" width="16.7109375" style="169" customWidth="1"/>
    <col min="6" max="6" width="60.7109375" style="170" customWidth="1"/>
    <col min="7" max="7" width="42.85546875" style="169" customWidth="1"/>
    <col min="8" max="8" width="57.5703125" style="171" customWidth="1"/>
    <col min="9" max="9" width="16.85546875" style="176" customWidth="1"/>
    <col min="10" max="10" width="15.42578125" style="176" bestFit="1" customWidth="1"/>
    <col min="11" max="11" width="49.140625" style="169" bestFit="1" customWidth="1"/>
    <col min="12" max="12" width="23.140625" style="31" bestFit="1" customWidth="1"/>
    <col min="13" max="13" width="23.140625" style="175" customWidth="1"/>
    <col min="14" max="14" width="55.140625" style="66" customWidth="1"/>
    <col min="15" max="15" width="14.7109375" style="169" bestFit="1" customWidth="1"/>
    <col min="16" max="16" width="8.42578125" style="169" customWidth="1"/>
    <col min="17" max="17" width="28.140625" style="15" bestFit="1" customWidth="1"/>
    <col min="18" max="18" width="45.28515625" style="174" customWidth="1"/>
    <col min="19" max="19" width="23.140625" style="169" customWidth="1"/>
    <col min="20" max="20" width="18.5703125" style="98" customWidth="1"/>
    <col min="21" max="21" width="18.5703125" style="161" customWidth="1"/>
    <col min="22" max="22" width="16.7109375" style="99" customWidth="1"/>
    <col min="23" max="23" width="14.140625" style="100" customWidth="1"/>
    <col min="24" max="24" width="18.28515625" style="107" bestFit="1" customWidth="1"/>
    <col min="25" max="25" width="16" style="108" customWidth="1"/>
    <col min="26" max="26" width="16" style="109" customWidth="1"/>
    <col min="27" max="27" width="16" style="78" customWidth="1"/>
    <col min="28" max="28" width="28.5703125" style="174" bestFit="1" customWidth="1"/>
    <col min="29" max="29" width="30.5703125" style="174" bestFit="1" customWidth="1"/>
    <col min="30" max="30" width="24.140625" style="174" bestFit="1" customWidth="1"/>
    <col min="31" max="31" width="37.5703125" style="174" bestFit="1" customWidth="1"/>
    <col min="32" max="32" width="12.28515625" style="56" bestFit="1" customWidth="1"/>
    <col min="33" max="33" width="31.85546875" style="174" bestFit="1" customWidth="1"/>
    <col min="34" max="34" width="58.140625" style="175" bestFit="1" customWidth="1"/>
    <col min="35" max="35" width="26.7109375" style="174" bestFit="1" customWidth="1"/>
    <col min="36" max="36" width="73.140625" style="174" bestFit="1" customWidth="1"/>
    <col min="37" max="37" width="17.5703125" style="173" bestFit="1" customWidth="1"/>
    <col min="38" max="38" width="20.140625" style="173" bestFit="1" customWidth="1"/>
    <col min="39" max="39" width="8" style="173" bestFit="1" customWidth="1"/>
    <col min="40" max="16384" width="9.140625" style="173"/>
  </cols>
  <sheetData>
    <row r="1" spans="1:40" ht="15" hidden="1" customHeight="1" x14ac:dyDescent="0.25">
      <c r="A1" s="174"/>
      <c r="B1" s="174" t="s">
        <v>97</v>
      </c>
      <c r="C1" s="174"/>
      <c r="D1" s="174"/>
      <c r="E1" s="174"/>
      <c r="F1" s="175"/>
      <c r="G1" s="174"/>
      <c r="H1" s="174"/>
      <c r="I1" s="174"/>
      <c r="J1" s="174"/>
      <c r="K1" s="174"/>
      <c r="L1" s="174"/>
      <c r="M1" s="174"/>
      <c r="N1" s="174"/>
      <c r="O1" s="174"/>
      <c r="P1" s="174"/>
      <c r="S1" s="174"/>
      <c r="U1" s="98"/>
      <c r="AF1" s="173"/>
      <c r="AG1" s="173"/>
      <c r="AH1" s="173"/>
      <c r="AI1" s="173"/>
      <c r="AJ1" s="173"/>
    </row>
    <row r="2" spans="1:40" x14ac:dyDescent="0.25">
      <c r="A2" s="165"/>
      <c r="B2" s="115" t="s">
        <v>0</v>
      </c>
      <c r="C2" s="115"/>
      <c r="D2" s="176"/>
      <c r="F2" s="144" t="s">
        <v>1</v>
      </c>
      <c r="H2" s="176"/>
      <c r="I2" s="115" t="s">
        <v>2</v>
      </c>
      <c r="K2" s="176"/>
    </row>
    <row r="3" spans="1:40" ht="15" x14ac:dyDescent="0.25">
      <c r="A3" s="166"/>
      <c r="B3" s="199" t="s">
        <v>98</v>
      </c>
      <c r="C3" s="199"/>
      <c r="D3" s="179"/>
      <c r="E3" s="179"/>
      <c r="F3" s="200" t="s">
        <v>99</v>
      </c>
      <c r="G3" s="179"/>
      <c r="H3" s="181"/>
      <c r="I3" s="201" t="s">
        <v>100</v>
      </c>
      <c r="J3" s="202"/>
      <c r="K3" s="179"/>
    </row>
    <row r="4" spans="1:40" ht="15" hidden="1" x14ac:dyDescent="0.25">
      <c r="A4" s="174"/>
      <c r="B4" s="174" t="s">
        <v>3</v>
      </c>
      <c r="C4" s="174"/>
      <c r="D4" s="174" t="s">
        <v>4</v>
      </c>
      <c r="E4" s="174" t="s">
        <v>4</v>
      </c>
      <c r="F4" s="175" t="s">
        <v>1576</v>
      </c>
      <c r="G4" s="174" t="s">
        <v>5</v>
      </c>
      <c r="H4" s="174" t="s">
        <v>5</v>
      </c>
      <c r="I4" s="174" t="s">
        <v>3</v>
      </c>
      <c r="J4" s="174" t="s">
        <v>3</v>
      </c>
      <c r="K4" s="174" t="s">
        <v>3</v>
      </c>
      <c r="L4" s="174" t="s">
        <v>6</v>
      </c>
      <c r="M4" s="174"/>
      <c r="N4" s="174" t="s">
        <v>5</v>
      </c>
      <c r="O4" s="174" t="s">
        <v>3</v>
      </c>
      <c r="P4" s="174" t="s">
        <v>3</v>
      </c>
      <c r="Q4" s="15" t="s">
        <v>6</v>
      </c>
      <c r="R4" s="174" t="s">
        <v>5</v>
      </c>
      <c r="S4" s="174"/>
      <c r="U4" s="98"/>
      <c r="X4" s="107" t="s">
        <v>3</v>
      </c>
      <c r="Y4" s="108" t="s">
        <v>5</v>
      </c>
      <c r="AB4" s="174" t="s">
        <v>3</v>
      </c>
      <c r="AC4" s="174" t="s">
        <v>5</v>
      </c>
      <c r="AD4" s="174" t="s">
        <v>3</v>
      </c>
      <c r="AE4" s="174" t="s">
        <v>6</v>
      </c>
      <c r="AF4" s="173" t="s">
        <v>3</v>
      </c>
      <c r="AG4" s="173" t="s">
        <v>101</v>
      </c>
      <c r="AH4" s="173" t="s">
        <v>5</v>
      </c>
      <c r="AI4" s="173" t="s">
        <v>101</v>
      </c>
      <c r="AJ4" s="173" t="s">
        <v>5</v>
      </c>
      <c r="AK4" s="173" t="s">
        <v>4</v>
      </c>
      <c r="AL4" s="173" t="s">
        <v>7</v>
      </c>
      <c r="AM4" s="173" t="s">
        <v>8</v>
      </c>
    </row>
    <row r="5" spans="1:40" ht="15" hidden="1" x14ac:dyDescent="0.25">
      <c r="A5" s="174"/>
      <c r="B5" s="174" t="s">
        <v>102</v>
      </c>
      <c r="C5" s="174"/>
      <c r="D5" s="174" t="s">
        <v>103</v>
      </c>
      <c r="E5" s="174" t="s">
        <v>104</v>
      </c>
      <c r="F5" s="175" t="s">
        <v>105</v>
      </c>
      <c r="G5" s="174" t="s">
        <v>106</v>
      </c>
      <c r="H5" s="174" t="s">
        <v>107</v>
      </c>
      <c r="I5" s="174" t="s">
        <v>108</v>
      </c>
      <c r="J5" s="174" t="s">
        <v>109</v>
      </c>
      <c r="K5" s="174" t="s">
        <v>110</v>
      </c>
      <c r="L5" s="174" t="s">
        <v>111</v>
      </c>
      <c r="M5" s="174"/>
      <c r="N5" s="174" t="s">
        <v>112</v>
      </c>
      <c r="O5" s="174" t="s">
        <v>113</v>
      </c>
      <c r="P5" s="174" t="s">
        <v>114</v>
      </c>
      <c r="Q5" s="15" t="s">
        <v>115</v>
      </c>
      <c r="R5" s="174" t="s">
        <v>116</v>
      </c>
      <c r="S5" s="174"/>
      <c r="U5" s="98"/>
      <c r="X5" s="107" t="s">
        <v>117</v>
      </c>
      <c r="Y5" s="108" t="s">
        <v>118</v>
      </c>
      <c r="AB5" s="174" t="s">
        <v>119</v>
      </c>
      <c r="AC5" s="174" t="s">
        <v>120</v>
      </c>
      <c r="AD5" s="174" t="s">
        <v>121</v>
      </c>
      <c r="AE5" s="174" t="s">
        <v>122</v>
      </c>
      <c r="AF5" s="173" t="s">
        <v>123</v>
      </c>
      <c r="AG5" s="173" t="s">
        <v>124</v>
      </c>
      <c r="AH5" s="173" t="s">
        <v>125</v>
      </c>
      <c r="AI5" s="173" t="s">
        <v>126</v>
      </c>
      <c r="AJ5" s="173" t="s">
        <v>127</v>
      </c>
      <c r="AK5" s="173" t="s">
        <v>128</v>
      </c>
      <c r="AL5" s="173" t="s">
        <v>129</v>
      </c>
      <c r="AM5" s="173" t="s">
        <v>130</v>
      </c>
    </row>
    <row r="6" spans="1:40" x14ac:dyDescent="0.25">
      <c r="A6" s="165"/>
      <c r="B6" s="177" t="s">
        <v>9</v>
      </c>
      <c r="C6" s="178"/>
      <c r="D6" s="179"/>
      <c r="E6" s="179"/>
      <c r="F6" s="180"/>
      <c r="G6" s="179"/>
      <c r="H6" s="181"/>
      <c r="I6" s="182"/>
      <c r="J6" s="182"/>
      <c r="K6" s="183"/>
      <c r="L6" s="184"/>
      <c r="M6" s="185"/>
      <c r="N6" s="186"/>
      <c r="O6" s="183"/>
      <c r="P6" s="183"/>
      <c r="Q6" s="187"/>
      <c r="R6" s="188"/>
      <c r="S6" s="183"/>
      <c r="T6" s="189"/>
      <c r="U6" s="190"/>
      <c r="V6" s="191"/>
      <c r="W6" s="192"/>
      <c r="X6" s="193"/>
      <c r="Y6" s="194"/>
      <c r="Z6" s="195"/>
      <c r="AA6" s="196"/>
      <c r="AB6" s="188"/>
      <c r="AC6" s="188"/>
      <c r="AD6" s="188"/>
      <c r="AE6" s="197"/>
      <c r="AF6" s="197"/>
      <c r="AG6" s="197"/>
      <c r="AH6" s="198"/>
      <c r="AI6" s="197"/>
      <c r="AJ6" s="197"/>
      <c r="AK6" s="188"/>
      <c r="AL6" s="188"/>
      <c r="AM6" s="188"/>
    </row>
    <row r="7" spans="1:40" ht="51" x14ac:dyDescent="0.25">
      <c r="A7" s="167" t="s">
        <v>1513</v>
      </c>
      <c r="B7" s="76" t="s">
        <v>243</v>
      </c>
      <c r="C7" s="49" t="s">
        <v>1747</v>
      </c>
      <c r="D7" s="49" t="s">
        <v>10</v>
      </c>
      <c r="E7" s="49" t="s">
        <v>11</v>
      </c>
      <c r="F7" s="145" t="s">
        <v>131</v>
      </c>
      <c r="G7" s="49" t="s">
        <v>132</v>
      </c>
      <c r="H7" s="76" t="s">
        <v>133</v>
      </c>
      <c r="I7" s="74" t="s">
        <v>134</v>
      </c>
      <c r="J7" s="74" t="s">
        <v>135</v>
      </c>
      <c r="K7" s="49" t="s">
        <v>136</v>
      </c>
      <c r="L7" s="116" t="s">
        <v>812</v>
      </c>
      <c r="M7" s="49" t="s">
        <v>893</v>
      </c>
      <c r="N7" s="76" t="s">
        <v>137</v>
      </c>
      <c r="O7" s="49" t="s">
        <v>12</v>
      </c>
      <c r="P7" s="49" t="s">
        <v>138</v>
      </c>
      <c r="Q7" s="137" t="s">
        <v>13</v>
      </c>
      <c r="R7" s="74" t="s">
        <v>139</v>
      </c>
      <c r="S7" s="49" t="s">
        <v>2103</v>
      </c>
      <c r="T7" s="117" t="s">
        <v>1922</v>
      </c>
      <c r="U7" s="162" t="s">
        <v>2529</v>
      </c>
      <c r="V7" s="118" t="s">
        <v>1923</v>
      </c>
      <c r="W7" s="119" t="s">
        <v>1204</v>
      </c>
      <c r="X7" s="120" t="s">
        <v>1924</v>
      </c>
      <c r="Y7" s="121" t="s">
        <v>1925</v>
      </c>
      <c r="Z7" s="122" t="s">
        <v>1927</v>
      </c>
      <c r="AA7" s="123" t="s">
        <v>1377</v>
      </c>
      <c r="AB7" s="74" t="s">
        <v>14</v>
      </c>
      <c r="AC7" s="74" t="s">
        <v>15</v>
      </c>
      <c r="AD7" s="74" t="s">
        <v>140</v>
      </c>
      <c r="AE7" s="74" t="s">
        <v>16</v>
      </c>
      <c r="AF7" s="114" t="s">
        <v>17</v>
      </c>
      <c r="AG7" s="74" t="s">
        <v>141</v>
      </c>
      <c r="AH7" s="49" t="s">
        <v>142</v>
      </c>
      <c r="AI7" s="74" t="s">
        <v>143</v>
      </c>
      <c r="AJ7" s="74" t="s">
        <v>18</v>
      </c>
      <c r="AK7" s="67" t="s">
        <v>19</v>
      </c>
      <c r="AL7" s="10" t="s">
        <v>20</v>
      </c>
      <c r="AM7" s="10" t="s">
        <v>21</v>
      </c>
      <c r="AN7" s="2"/>
    </row>
    <row r="8" spans="1:40" ht="15" x14ac:dyDescent="0.25">
      <c r="B8" s="169" t="s">
        <v>2283</v>
      </c>
      <c r="C8" s="169" t="s">
        <v>1755</v>
      </c>
      <c r="D8" s="34">
        <v>43710</v>
      </c>
      <c r="F8" s="41" t="s">
        <v>249</v>
      </c>
      <c r="G8" s="169" t="s">
        <v>53</v>
      </c>
      <c r="H8" s="171" t="s">
        <v>2284</v>
      </c>
      <c r="I8" s="176" t="s">
        <v>2285</v>
      </c>
      <c r="J8" s="176" t="s">
        <v>2286</v>
      </c>
      <c r="M8" s="175" t="s">
        <v>557</v>
      </c>
      <c r="N8" s="66" t="s">
        <v>2287</v>
      </c>
      <c r="Q8" s="15" t="s">
        <v>559</v>
      </c>
      <c r="R8" s="174" t="s">
        <v>429</v>
      </c>
      <c r="S8" s="169" t="s">
        <v>2288</v>
      </c>
      <c r="U8" s="98"/>
      <c r="AB8" s="15">
        <v>70</v>
      </c>
      <c r="AC8" s="15" t="s">
        <v>41</v>
      </c>
      <c r="AD8" s="15">
        <v>14</v>
      </c>
      <c r="AE8" s="15" t="s">
        <v>26</v>
      </c>
    </row>
    <row r="9" spans="1:40" ht="15" x14ac:dyDescent="0.25">
      <c r="B9" s="169" t="s">
        <v>2293</v>
      </c>
      <c r="C9" s="169" t="s">
        <v>1755</v>
      </c>
      <c r="D9" s="34">
        <v>43710</v>
      </c>
      <c r="E9" s="34">
        <v>43728</v>
      </c>
      <c r="F9" s="41" t="s">
        <v>249</v>
      </c>
      <c r="G9" s="169" t="s">
        <v>2289</v>
      </c>
      <c r="H9" s="171" t="s">
        <v>2290</v>
      </c>
      <c r="I9" s="176" t="s">
        <v>1357</v>
      </c>
      <c r="J9" s="176" t="s">
        <v>194</v>
      </c>
      <c r="L9" s="31">
        <v>1343.96</v>
      </c>
      <c r="M9" s="175" t="s">
        <v>537</v>
      </c>
      <c r="N9" s="66" t="s">
        <v>2291</v>
      </c>
      <c r="O9" s="169">
        <v>8500</v>
      </c>
      <c r="Q9" s="15" t="s">
        <v>559</v>
      </c>
      <c r="R9" s="174" t="s">
        <v>49</v>
      </c>
      <c r="S9" s="169" t="s">
        <v>2292</v>
      </c>
      <c r="U9" s="98"/>
      <c r="AB9" s="15">
        <v>70</v>
      </c>
      <c r="AC9" s="15" t="s">
        <v>41</v>
      </c>
      <c r="AD9" s="15">
        <v>14</v>
      </c>
      <c r="AE9" s="15" t="s">
        <v>26</v>
      </c>
    </row>
    <row r="10" spans="1:40" ht="15" x14ac:dyDescent="0.25">
      <c r="A10" s="156" t="s">
        <v>2559</v>
      </c>
      <c r="B10" s="169" t="s">
        <v>2346</v>
      </c>
      <c r="C10" s="169" t="s">
        <v>1755</v>
      </c>
      <c r="D10" s="34">
        <v>43719</v>
      </c>
      <c r="E10" s="34">
        <v>43746</v>
      </c>
      <c r="F10" s="41" t="s">
        <v>249</v>
      </c>
      <c r="G10" s="169" t="s">
        <v>762</v>
      </c>
      <c r="H10" s="171" t="s">
        <v>2347</v>
      </c>
      <c r="I10" s="176" t="s">
        <v>2348</v>
      </c>
      <c r="J10" s="176" t="s">
        <v>859</v>
      </c>
      <c r="L10" s="31">
        <v>874.39</v>
      </c>
      <c r="M10" s="175" t="s">
        <v>557</v>
      </c>
      <c r="N10" s="66" t="s">
        <v>2349</v>
      </c>
      <c r="O10" s="169">
        <v>1261</v>
      </c>
      <c r="Q10" s="15" t="s">
        <v>559</v>
      </c>
      <c r="R10" s="174" t="s">
        <v>426</v>
      </c>
      <c r="S10" s="169" t="s">
        <v>2350</v>
      </c>
      <c r="U10" s="98"/>
    </row>
    <row r="11" spans="1:40" ht="15" x14ac:dyDescent="0.25">
      <c r="A11" s="156" t="s">
        <v>2567</v>
      </c>
      <c r="B11" s="169" t="s">
        <v>2365</v>
      </c>
      <c r="C11" s="169" t="s">
        <v>1755</v>
      </c>
      <c r="D11" s="34">
        <v>43720</v>
      </c>
      <c r="E11" s="34">
        <v>43747</v>
      </c>
      <c r="F11" s="41" t="s">
        <v>249</v>
      </c>
      <c r="G11" s="169" t="s">
        <v>762</v>
      </c>
      <c r="H11" s="171" t="s">
        <v>2367</v>
      </c>
      <c r="I11" s="176" t="s">
        <v>2368</v>
      </c>
      <c r="J11" s="176" t="s">
        <v>2369</v>
      </c>
      <c r="L11" s="31">
        <v>491.72</v>
      </c>
      <c r="M11" s="175" t="s">
        <v>557</v>
      </c>
      <c r="N11" s="66" t="s">
        <v>2366</v>
      </c>
      <c r="O11" s="169">
        <v>38</v>
      </c>
      <c r="Q11" s="15" t="s">
        <v>559</v>
      </c>
      <c r="R11" s="174" t="s">
        <v>367</v>
      </c>
      <c r="S11" s="169" t="s">
        <v>2370</v>
      </c>
      <c r="U11" s="98"/>
    </row>
    <row r="12" spans="1:40" ht="15" x14ac:dyDescent="0.25">
      <c r="A12" s="156" t="s">
        <v>890</v>
      </c>
      <c r="B12" s="169" t="s">
        <v>2371</v>
      </c>
      <c r="C12" s="169" t="s">
        <v>1755</v>
      </c>
      <c r="D12" s="34">
        <v>43720</v>
      </c>
      <c r="E12" s="34">
        <v>43745</v>
      </c>
      <c r="F12" s="41" t="s">
        <v>249</v>
      </c>
      <c r="G12" s="169" t="s">
        <v>762</v>
      </c>
      <c r="H12" s="171" t="s">
        <v>2372</v>
      </c>
      <c r="I12" s="176" t="s">
        <v>57</v>
      </c>
      <c r="J12" s="176" t="s">
        <v>2379</v>
      </c>
      <c r="L12" s="31">
        <v>836.1</v>
      </c>
      <c r="M12" s="175" t="s">
        <v>557</v>
      </c>
      <c r="N12" s="66" t="s">
        <v>2380</v>
      </c>
      <c r="O12" s="169">
        <v>17</v>
      </c>
      <c r="Q12" s="15" t="s">
        <v>559</v>
      </c>
      <c r="R12" s="174" t="s">
        <v>498</v>
      </c>
      <c r="S12" s="169" t="s">
        <v>2381</v>
      </c>
      <c r="U12" s="98"/>
    </row>
    <row r="13" spans="1:40" ht="15" x14ac:dyDescent="0.25">
      <c r="B13" s="169" t="s">
        <v>2373</v>
      </c>
      <c r="C13" s="169" t="s">
        <v>1755</v>
      </c>
      <c r="D13" s="34">
        <v>43720</v>
      </c>
      <c r="F13" s="41" t="s">
        <v>249</v>
      </c>
      <c r="G13" s="169" t="s">
        <v>762</v>
      </c>
      <c r="H13" s="171" t="s">
        <v>2374</v>
      </c>
      <c r="I13" s="176" t="s">
        <v>2375</v>
      </c>
      <c r="J13" s="176" t="s">
        <v>2376</v>
      </c>
      <c r="M13" s="175" t="s">
        <v>557</v>
      </c>
      <c r="N13" s="66" t="s">
        <v>1855</v>
      </c>
      <c r="O13" s="169">
        <v>10</v>
      </c>
      <c r="Q13" s="15" t="s">
        <v>559</v>
      </c>
      <c r="R13" s="174" t="s">
        <v>549</v>
      </c>
      <c r="S13" s="169" t="s">
        <v>2377</v>
      </c>
      <c r="U13" s="98"/>
    </row>
    <row r="14" spans="1:40" ht="15" x14ac:dyDescent="0.25">
      <c r="A14" s="156" t="s">
        <v>2558</v>
      </c>
      <c r="B14" s="169" t="s">
        <v>2427</v>
      </c>
      <c r="C14" s="169" t="s">
        <v>1755</v>
      </c>
      <c r="D14" s="34">
        <v>43728</v>
      </c>
      <c r="E14" s="34">
        <v>43746</v>
      </c>
      <c r="F14" s="41" t="s">
        <v>249</v>
      </c>
      <c r="G14" s="169" t="s">
        <v>762</v>
      </c>
      <c r="H14" s="171" t="s">
        <v>2438</v>
      </c>
      <c r="I14" s="176" t="s">
        <v>1330</v>
      </c>
      <c r="J14" s="176" t="s">
        <v>2434</v>
      </c>
      <c r="L14" s="31">
        <v>2347.8000000000002</v>
      </c>
      <c r="M14" s="175" t="s">
        <v>557</v>
      </c>
      <c r="N14" s="66" t="s">
        <v>2436</v>
      </c>
      <c r="O14" s="169">
        <v>7</v>
      </c>
      <c r="Q14" s="15" t="s">
        <v>559</v>
      </c>
      <c r="R14" s="174" t="s">
        <v>2435</v>
      </c>
      <c r="S14" s="169" t="s">
        <v>2437</v>
      </c>
      <c r="U14" s="98"/>
    </row>
  </sheetData>
  <mergeCells count="4">
    <mergeCell ref="B3:E3"/>
    <mergeCell ref="F3:H3"/>
    <mergeCell ref="I3:K3"/>
    <mergeCell ref="B6:AM6"/>
  </mergeCells>
  <dataValidations count="1">
    <dataValidation type="list" allowBlank="1" showErrorMessage="1" sqref="AE8:AE9">
      <formula1>Hidden_320</formula1>
    </dataValidation>
  </dataValidations>
  <pageMargins left="0.70866141732283472" right="1.8897637795275593" top="0.74803149606299213" bottom="0.74803149606299213" header="0.31496062992125984" footer="0.31496062992125984"/>
  <pageSetup paperSize="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filterMode="1">
    <tabColor rgb="FFCC66FF"/>
  </sheetPr>
  <dimension ref="A1:BB499"/>
  <sheetViews>
    <sheetView topLeftCell="A2" zoomScale="70" zoomScaleNormal="70" workbookViewId="0">
      <selection activeCell="D507" sqref="D507"/>
    </sheetView>
  </sheetViews>
  <sheetFormatPr baseColWidth="10" defaultColWidth="9.140625" defaultRowHeight="15.75" x14ac:dyDescent="0.25"/>
  <cols>
    <col min="1" max="1" width="29" style="156" customWidth="1"/>
    <col min="2" max="2" width="20" style="171" customWidth="1"/>
    <col min="3" max="3" width="29.5703125" style="171" customWidth="1"/>
    <col min="4" max="4" width="14" style="169" customWidth="1"/>
    <col min="5" max="5" width="16.7109375" style="169" customWidth="1"/>
    <col min="6" max="6" width="60.7109375" style="170" customWidth="1"/>
    <col min="7" max="7" width="42.85546875" style="169" customWidth="1"/>
    <col min="8" max="8" width="57.5703125" style="171" customWidth="1"/>
    <col min="9" max="9" width="16.85546875" style="176" customWidth="1"/>
    <col min="10" max="10" width="15.42578125" style="176" bestFit="1" customWidth="1"/>
    <col min="11" max="11" width="49.140625" style="169" bestFit="1" customWidth="1"/>
    <col min="12" max="12" width="23.140625" style="31" bestFit="1" customWidth="1"/>
    <col min="13" max="13" width="23.140625" style="175" customWidth="1"/>
    <col min="14" max="14" width="55.140625" style="66" customWidth="1"/>
    <col min="15" max="15" width="14.7109375" style="169" bestFit="1" customWidth="1"/>
    <col min="16" max="16" width="8.42578125" style="169" customWidth="1"/>
    <col min="17" max="17" width="28.140625" style="15" bestFit="1" customWidth="1"/>
    <col min="18" max="18" width="45.28515625" style="174" customWidth="1"/>
    <col min="19" max="19" width="23.140625" style="169" customWidth="1"/>
    <col min="20" max="20" width="18.5703125" style="98" customWidth="1"/>
    <col min="21" max="21" width="18.5703125" style="161" customWidth="1"/>
    <col min="22" max="22" width="16.7109375" style="99" customWidth="1"/>
    <col min="23" max="23" width="14.140625" style="100" customWidth="1"/>
    <col min="24" max="24" width="18.28515625" style="107" bestFit="1" customWidth="1"/>
    <col min="25" max="25" width="16" style="108" customWidth="1"/>
    <col min="26" max="26" width="16" style="109" customWidth="1"/>
    <col min="27" max="27" width="16" style="78" customWidth="1"/>
    <col min="28" max="28" width="28.5703125" style="174" bestFit="1" customWidth="1"/>
    <col min="29" max="29" width="30.5703125" style="174" bestFit="1" customWidth="1"/>
    <col min="30" max="30" width="24.140625" style="174" bestFit="1" customWidth="1"/>
    <col min="31" max="31" width="37.5703125" style="174" bestFit="1" customWidth="1"/>
    <col min="32" max="32" width="12.28515625" style="56" bestFit="1" customWidth="1"/>
    <col min="33" max="33" width="31.85546875" style="174" bestFit="1" customWidth="1"/>
    <col min="34" max="34" width="58.140625" style="175" bestFit="1" customWidth="1"/>
    <col min="35" max="35" width="26.7109375" style="174" bestFit="1" customWidth="1"/>
    <col min="36" max="36" width="73.140625" style="174" bestFit="1" customWidth="1"/>
    <col min="37" max="37" width="17.5703125" style="173" bestFit="1" customWidth="1"/>
    <col min="38" max="38" width="20.140625" style="173" bestFit="1" customWidth="1"/>
    <col min="39" max="39" width="8" style="173" bestFit="1" customWidth="1"/>
    <col min="40" max="16384" width="9.140625" style="173"/>
  </cols>
  <sheetData>
    <row r="1" spans="1:43" ht="15" hidden="1" customHeight="1" x14ac:dyDescent="0.25">
      <c r="A1" s="174"/>
      <c r="B1" s="174" t="s">
        <v>97</v>
      </c>
      <c r="C1" s="174"/>
      <c r="D1" s="174"/>
      <c r="E1" s="174"/>
      <c r="F1" s="175"/>
      <c r="G1" s="174"/>
      <c r="H1" s="174"/>
      <c r="I1" s="174"/>
      <c r="J1" s="174"/>
      <c r="K1" s="174"/>
      <c r="L1" s="174"/>
      <c r="M1" s="174"/>
      <c r="N1" s="174"/>
      <c r="O1" s="174"/>
      <c r="P1" s="174"/>
      <c r="S1" s="174"/>
      <c r="U1" s="98"/>
      <c r="AF1" s="173"/>
      <c r="AG1" s="173"/>
      <c r="AH1" s="173"/>
      <c r="AI1" s="173"/>
      <c r="AJ1" s="173"/>
    </row>
    <row r="2" spans="1:43" x14ac:dyDescent="0.25">
      <c r="A2" s="165"/>
      <c r="B2" s="115" t="s">
        <v>0</v>
      </c>
      <c r="C2" s="115"/>
      <c r="D2" s="176"/>
      <c r="F2" s="144" t="s">
        <v>1</v>
      </c>
      <c r="H2" s="176"/>
      <c r="I2" s="115" t="s">
        <v>2</v>
      </c>
      <c r="K2" s="176"/>
    </row>
    <row r="3" spans="1:43" ht="15" x14ac:dyDescent="0.25">
      <c r="A3" s="166"/>
      <c r="B3" s="199" t="s">
        <v>98</v>
      </c>
      <c r="C3" s="199"/>
      <c r="D3" s="179"/>
      <c r="E3" s="179"/>
      <c r="F3" s="200" t="s">
        <v>99</v>
      </c>
      <c r="G3" s="179"/>
      <c r="H3" s="181"/>
      <c r="I3" s="201" t="s">
        <v>100</v>
      </c>
      <c r="J3" s="202"/>
      <c r="K3" s="179"/>
    </row>
    <row r="4" spans="1:43" ht="15" hidden="1" x14ac:dyDescent="0.25">
      <c r="A4" s="174"/>
      <c r="B4" s="174" t="s">
        <v>3</v>
      </c>
      <c r="C4" s="174"/>
      <c r="D4" s="174" t="s">
        <v>4</v>
      </c>
      <c r="E4" s="174" t="s">
        <v>4</v>
      </c>
      <c r="F4" s="175" t="s">
        <v>1576</v>
      </c>
      <c r="G4" s="174" t="s">
        <v>5</v>
      </c>
      <c r="H4" s="174" t="s">
        <v>5</v>
      </c>
      <c r="I4" s="174" t="s">
        <v>3</v>
      </c>
      <c r="J4" s="174" t="s">
        <v>3</v>
      </c>
      <c r="K4" s="174" t="s">
        <v>3</v>
      </c>
      <c r="L4" s="174" t="s">
        <v>6</v>
      </c>
      <c r="M4" s="174"/>
      <c r="N4" s="174" t="s">
        <v>5</v>
      </c>
      <c r="O4" s="174" t="s">
        <v>3</v>
      </c>
      <c r="P4" s="174" t="s">
        <v>3</v>
      </c>
      <c r="Q4" s="15" t="s">
        <v>6</v>
      </c>
      <c r="R4" s="174" t="s">
        <v>5</v>
      </c>
      <c r="S4" s="174"/>
      <c r="U4" s="98"/>
      <c r="X4" s="107" t="s">
        <v>3</v>
      </c>
      <c r="Y4" s="108" t="s">
        <v>5</v>
      </c>
      <c r="AB4" s="174" t="s">
        <v>3</v>
      </c>
      <c r="AC4" s="174" t="s">
        <v>5</v>
      </c>
      <c r="AD4" s="174" t="s">
        <v>3</v>
      </c>
      <c r="AE4" s="174" t="s">
        <v>6</v>
      </c>
      <c r="AF4" s="173" t="s">
        <v>3</v>
      </c>
      <c r="AG4" s="173" t="s">
        <v>101</v>
      </c>
      <c r="AH4" s="173" t="s">
        <v>5</v>
      </c>
      <c r="AI4" s="173" t="s">
        <v>101</v>
      </c>
      <c r="AJ4" s="173" t="s">
        <v>5</v>
      </c>
      <c r="AK4" s="173" t="s">
        <v>4</v>
      </c>
      <c r="AL4" s="173" t="s">
        <v>7</v>
      </c>
      <c r="AM4" s="173" t="s">
        <v>8</v>
      </c>
    </row>
    <row r="5" spans="1:43" ht="15" hidden="1" x14ac:dyDescent="0.25">
      <c r="A5" s="174"/>
      <c r="B5" s="174" t="s">
        <v>102</v>
      </c>
      <c r="C5" s="174"/>
      <c r="D5" s="174" t="s">
        <v>103</v>
      </c>
      <c r="E5" s="174" t="s">
        <v>104</v>
      </c>
      <c r="F5" s="175" t="s">
        <v>105</v>
      </c>
      <c r="G5" s="174" t="s">
        <v>106</v>
      </c>
      <c r="H5" s="174" t="s">
        <v>107</v>
      </c>
      <c r="I5" s="174" t="s">
        <v>108</v>
      </c>
      <c r="J5" s="174" t="s">
        <v>109</v>
      </c>
      <c r="K5" s="174" t="s">
        <v>110</v>
      </c>
      <c r="L5" s="174" t="s">
        <v>111</v>
      </c>
      <c r="M5" s="174"/>
      <c r="N5" s="174" t="s">
        <v>112</v>
      </c>
      <c r="O5" s="174" t="s">
        <v>113</v>
      </c>
      <c r="P5" s="174" t="s">
        <v>114</v>
      </c>
      <c r="Q5" s="15" t="s">
        <v>115</v>
      </c>
      <c r="R5" s="174" t="s">
        <v>116</v>
      </c>
      <c r="S5" s="174"/>
      <c r="U5" s="98"/>
      <c r="X5" s="107" t="s">
        <v>117</v>
      </c>
      <c r="Y5" s="108" t="s">
        <v>118</v>
      </c>
      <c r="AB5" s="174" t="s">
        <v>119</v>
      </c>
      <c r="AC5" s="174" t="s">
        <v>120</v>
      </c>
      <c r="AD5" s="174" t="s">
        <v>121</v>
      </c>
      <c r="AE5" s="174" t="s">
        <v>122</v>
      </c>
      <c r="AF5" s="173" t="s">
        <v>123</v>
      </c>
      <c r="AG5" s="173" t="s">
        <v>124</v>
      </c>
      <c r="AH5" s="173" t="s">
        <v>125</v>
      </c>
      <c r="AI5" s="173" t="s">
        <v>126</v>
      </c>
      <c r="AJ5" s="173" t="s">
        <v>127</v>
      </c>
      <c r="AK5" s="173" t="s">
        <v>128</v>
      </c>
      <c r="AL5" s="173" t="s">
        <v>129</v>
      </c>
      <c r="AM5" s="173" t="s">
        <v>130</v>
      </c>
    </row>
    <row r="6" spans="1:43" x14ac:dyDescent="0.25">
      <c r="A6" s="165"/>
      <c r="B6" s="177" t="s">
        <v>9</v>
      </c>
      <c r="C6" s="178"/>
      <c r="D6" s="179"/>
      <c r="E6" s="179"/>
      <c r="F6" s="180"/>
      <c r="G6" s="179"/>
      <c r="H6" s="181"/>
      <c r="I6" s="182"/>
      <c r="J6" s="182"/>
      <c r="K6" s="183"/>
      <c r="L6" s="184"/>
      <c r="M6" s="185"/>
      <c r="N6" s="186"/>
      <c r="O6" s="183"/>
      <c r="P6" s="183"/>
      <c r="Q6" s="187"/>
      <c r="R6" s="188"/>
      <c r="S6" s="183"/>
      <c r="T6" s="189"/>
      <c r="U6" s="190"/>
      <c r="V6" s="191"/>
      <c r="W6" s="192"/>
      <c r="X6" s="193"/>
      <c r="Y6" s="194"/>
      <c r="Z6" s="195"/>
      <c r="AA6" s="196"/>
      <c r="AB6" s="188"/>
      <c r="AC6" s="188"/>
      <c r="AD6" s="188"/>
      <c r="AE6" s="197"/>
      <c r="AF6" s="197"/>
      <c r="AG6" s="197"/>
      <c r="AH6" s="198"/>
      <c r="AI6" s="197"/>
      <c r="AJ6" s="197"/>
      <c r="AK6" s="188"/>
      <c r="AL6" s="188"/>
      <c r="AM6" s="188"/>
    </row>
    <row r="7" spans="1:43" ht="51" x14ac:dyDescent="0.25">
      <c r="A7" s="167" t="s">
        <v>1513</v>
      </c>
      <c r="B7" s="76" t="s">
        <v>243</v>
      </c>
      <c r="C7" s="49" t="s">
        <v>1747</v>
      </c>
      <c r="D7" s="49" t="s">
        <v>10</v>
      </c>
      <c r="E7" s="49" t="s">
        <v>11</v>
      </c>
      <c r="F7" s="145" t="s">
        <v>131</v>
      </c>
      <c r="G7" s="49" t="s">
        <v>132</v>
      </c>
      <c r="H7" s="76" t="s">
        <v>133</v>
      </c>
      <c r="I7" s="74" t="s">
        <v>134</v>
      </c>
      <c r="J7" s="74" t="s">
        <v>135</v>
      </c>
      <c r="K7" s="49" t="s">
        <v>136</v>
      </c>
      <c r="L7" s="116" t="s">
        <v>812</v>
      </c>
      <c r="M7" s="49" t="s">
        <v>893</v>
      </c>
      <c r="N7" s="76" t="s">
        <v>137</v>
      </c>
      <c r="O7" s="49" t="s">
        <v>12</v>
      </c>
      <c r="P7" s="49" t="s">
        <v>138</v>
      </c>
      <c r="Q7" s="137" t="s">
        <v>13</v>
      </c>
      <c r="R7" s="74" t="s">
        <v>139</v>
      </c>
      <c r="S7" s="49" t="s">
        <v>2103</v>
      </c>
      <c r="T7" s="117" t="s">
        <v>1922</v>
      </c>
      <c r="U7" s="162" t="s">
        <v>2529</v>
      </c>
      <c r="V7" s="118" t="s">
        <v>1923</v>
      </c>
      <c r="W7" s="119" t="s">
        <v>1204</v>
      </c>
      <c r="X7" s="120" t="s">
        <v>1924</v>
      </c>
      <c r="Y7" s="121" t="s">
        <v>1925</v>
      </c>
      <c r="Z7" s="122" t="s">
        <v>1927</v>
      </c>
      <c r="AA7" s="123" t="s">
        <v>1377</v>
      </c>
      <c r="AB7" s="74" t="s">
        <v>14</v>
      </c>
      <c r="AC7" s="74" t="s">
        <v>15</v>
      </c>
      <c r="AD7" s="74" t="s">
        <v>140</v>
      </c>
      <c r="AE7" s="74" t="s">
        <v>16</v>
      </c>
      <c r="AF7" s="114" t="s">
        <v>17</v>
      </c>
      <c r="AG7" s="74" t="s">
        <v>141</v>
      </c>
      <c r="AH7" s="49" t="s">
        <v>142</v>
      </c>
      <c r="AI7" s="74" t="s">
        <v>143</v>
      </c>
      <c r="AJ7" s="74" t="s">
        <v>18</v>
      </c>
      <c r="AK7" s="67" t="s">
        <v>19</v>
      </c>
      <c r="AL7" s="10" t="s">
        <v>20</v>
      </c>
      <c r="AM7" s="10" t="s">
        <v>21</v>
      </c>
      <c r="AN7" s="2"/>
    </row>
    <row r="8" spans="1:43" hidden="1" x14ac:dyDescent="0.25">
      <c r="A8" s="18"/>
      <c r="B8" s="169" t="s">
        <v>948</v>
      </c>
      <c r="C8" s="169"/>
      <c r="D8" s="26">
        <v>43524</v>
      </c>
      <c r="E8" s="18"/>
      <c r="F8" s="15" t="s">
        <v>947</v>
      </c>
      <c r="G8" s="18" t="s">
        <v>949</v>
      </c>
      <c r="H8" s="18" t="s">
        <v>951</v>
      </c>
      <c r="I8" s="18" t="s">
        <v>777</v>
      </c>
      <c r="J8" s="18" t="s">
        <v>952</v>
      </c>
      <c r="K8" s="18" t="s">
        <v>950</v>
      </c>
      <c r="L8" s="18"/>
      <c r="M8" s="18" t="s">
        <v>537</v>
      </c>
      <c r="N8" s="18" t="s">
        <v>738</v>
      </c>
      <c r="O8" s="15"/>
      <c r="P8" s="15"/>
      <c r="Q8" s="15" t="s">
        <v>538</v>
      </c>
      <c r="R8" s="18" t="s">
        <v>885</v>
      </c>
      <c r="S8" s="18"/>
      <c r="T8" s="104"/>
      <c r="U8" s="104"/>
      <c r="V8" s="105"/>
      <c r="W8" s="106"/>
      <c r="X8" s="110"/>
      <c r="Y8" s="111"/>
      <c r="Z8" s="112"/>
      <c r="AA8" s="113"/>
      <c r="AB8" s="15">
        <v>70</v>
      </c>
      <c r="AC8" s="15" t="s">
        <v>41</v>
      </c>
      <c r="AD8" s="15">
        <v>14</v>
      </c>
      <c r="AE8" s="15" t="s">
        <v>26</v>
      </c>
      <c r="AF8" s="75"/>
      <c r="AG8" s="73"/>
      <c r="AH8" s="73"/>
      <c r="AI8" s="73"/>
      <c r="AJ8" s="8" t="s">
        <v>74</v>
      </c>
      <c r="AK8" s="6"/>
      <c r="AL8" s="6"/>
      <c r="AM8" s="6"/>
    </row>
    <row r="9" spans="1:43" ht="15" hidden="1" x14ac:dyDescent="0.25">
      <c r="A9" s="174"/>
      <c r="B9" s="169" t="s">
        <v>1697</v>
      </c>
      <c r="C9" s="169"/>
      <c r="D9" s="34">
        <v>43657</v>
      </c>
      <c r="F9" s="15" t="s">
        <v>947</v>
      </c>
      <c r="G9" s="169" t="s">
        <v>1701</v>
      </c>
      <c r="H9" s="171" t="s">
        <v>1698</v>
      </c>
      <c r="I9" s="174" t="s">
        <v>1357</v>
      </c>
      <c r="J9" s="174" t="s">
        <v>1699</v>
      </c>
      <c r="K9" s="169" t="s">
        <v>1700</v>
      </c>
      <c r="M9" s="175" t="s">
        <v>557</v>
      </c>
      <c r="N9" s="66" t="s">
        <v>1702</v>
      </c>
      <c r="O9" s="169">
        <v>58</v>
      </c>
      <c r="Q9" s="15" t="s">
        <v>559</v>
      </c>
      <c r="R9" s="174" t="s">
        <v>579</v>
      </c>
      <c r="S9" s="174"/>
      <c r="U9" s="98"/>
      <c r="AB9" s="15">
        <v>70</v>
      </c>
      <c r="AC9" s="15" t="s">
        <v>41</v>
      </c>
      <c r="AJ9" s="5"/>
    </row>
    <row r="10" spans="1:43" ht="15" hidden="1" x14ac:dyDescent="0.25">
      <c r="A10" s="174" t="s">
        <v>1960</v>
      </c>
      <c r="B10" s="169" t="s">
        <v>1714</v>
      </c>
      <c r="C10" s="34">
        <v>44326</v>
      </c>
      <c r="D10" s="34">
        <v>43658</v>
      </c>
      <c r="E10" s="34">
        <v>43682</v>
      </c>
      <c r="F10" s="15" t="s">
        <v>947</v>
      </c>
      <c r="G10" s="169" t="s">
        <v>1715</v>
      </c>
      <c r="H10" s="171" t="s">
        <v>1674</v>
      </c>
      <c r="I10" s="174" t="s">
        <v>1675</v>
      </c>
      <c r="J10" s="174" t="s">
        <v>1045</v>
      </c>
      <c r="K10" s="169" t="s">
        <v>881</v>
      </c>
      <c r="M10" s="175" t="s">
        <v>537</v>
      </c>
      <c r="N10" s="66" t="s">
        <v>1716</v>
      </c>
      <c r="O10" s="169" t="s">
        <v>1717</v>
      </c>
      <c r="Q10" s="15" t="s">
        <v>559</v>
      </c>
      <c r="R10" s="174" t="s">
        <v>1718</v>
      </c>
      <c r="S10" s="174"/>
      <c r="U10" s="98"/>
      <c r="AB10" s="15">
        <v>70</v>
      </c>
      <c r="AC10" s="15" t="s">
        <v>41</v>
      </c>
      <c r="AJ10" s="5"/>
    </row>
    <row r="11" spans="1:43" ht="15" hidden="1" x14ac:dyDescent="0.25">
      <c r="A11" s="174" t="s">
        <v>1959</v>
      </c>
      <c r="B11" s="169" t="s">
        <v>1719</v>
      </c>
      <c r="C11" s="34">
        <v>44320</v>
      </c>
      <c r="D11" s="34">
        <v>43658</v>
      </c>
      <c r="E11" s="34">
        <v>43682</v>
      </c>
      <c r="F11" s="15" t="s">
        <v>947</v>
      </c>
      <c r="G11" s="169" t="s">
        <v>1720</v>
      </c>
      <c r="H11" s="171" t="s">
        <v>1674</v>
      </c>
      <c r="I11" s="174" t="s">
        <v>1675</v>
      </c>
      <c r="J11" s="174" t="s">
        <v>1045</v>
      </c>
      <c r="K11" s="169" t="s">
        <v>881</v>
      </c>
      <c r="M11" s="175" t="s">
        <v>557</v>
      </c>
      <c r="N11" s="66" t="s">
        <v>1589</v>
      </c>
      <c r="O11" s="169" t="s">
        <v>1721</v>
      </c>
      <c r="Q11" s="15" t="s">
        <v>559</v>
      </c>
      <c r="R11" s="174" t="s">
        <v>885</v>
      </c>
      <c r="S11" s="174"/>
      <c r="U11" s="98"/>
      <c r="AB11" s="15">
        <v>70</v>
      </c>
      <c r="AC11" s="15" t="s">
        <v>41</v>
      </c>
      <c r="AJ11" s="5"/>
    </row>
    <row r="12" spans="1:43" hidden="1" x14ac:dyDescent="0.25">
      <c r="A12" s="174" t="s">
        <v>1729</v>
      </c>
      <c r="B12" s="169" t="s">
        <v>1728</v>
      </c>
      <c r="C12" s="34">
        <v>44330</v>
      </c>
      <c r="D12" s="34">
        <v>43658</v>
      </c>
      <c r="E12" s="34">
        <v>43682</v>
      </c>
      <c r="F12" s="15" t="s">
        <v>947</v>
      </c>
      <c r="G12" s="169" t="s">
        <v>1729</v>
      </c>
      <c r="H12" s="17" t="s">
        <v>1370</v>
      </c>
      <c r="I12" s="174" t="s">
        <v>1723</v>
      </c>
      <c r="J12" s="174" t="s">
        <v>593</v>
      </c>
      <c r="K12" s="41" t="s">
        <v>202</v>
      </c>
      <c r="M12" s="175" t="s">
        <v>537</v>
      </c>
      <c r="N12" s="66" t="s">
        <v>1730</v>
      </c>
      <c r="O12" s="169" t="s">
        <v>1721</v>
      </c>
      <c r="Q12" s="15" t="s">
        <v>559</v>
      </c>
      <c r="R12" s="174" t="s">
        <v>885</v>
      </c>
      <c r="S12" s="174"/>
      <c r="U12" s="98"/>
      <c r="AB12" s="15">
        <v>70</v>
      </c>
      <c r="AC12" s="15" t="s">
        <v>41</v>
      </c>
      <c r="AJ12" s="5"/>
    </row>
    <row r="13" spans="1:43" hidden="1" x14ac:dyDescent="0.25">
      <c r="A13" s="174" t="s">
        <v>2311</v>
      </c>
      <c r="B13" s="169" t="s">
        <v>1744</v>
      </c>
      <c r="C13" s="169" t="s">
        <v>2312</v>
      </c>
      <c r="D13" s="34">
        <v>43665</v>
      </c>
      <c r="E13" s="34">
        <v>43712</v>
      </c>
      <c r="F13" s="15" t="s">
        <v>947</v>
      </c>
      <c r="G13" s="169" t="s">
        <v>1857</v>
      </c>
      <c r="H13" s="171" t="s">
        <v>1674</v>
      </c>
      <c r="I13" s="174" t="s">
        <v>1675</v>
      </c>
      <c r="J13" s="174" t="s">
        <v>1045</v>
      </c>
      <c r="K13" s="169" t="s">
        <v>881</v>
      </c>
      <c r="L13" s="31">
        <v>893.56</v>
      </c>
      <c r="M13" s="175" t="s">
        <v>537</v>
      </c>
      <c r="N13" s="66" t="s">
        <v>1858</v>
      </c>
      <c r="O13" s="169" t="s">
        <v>1859</v>
      </c>
      <c r="Q13" s="15" t="s">
        <v>538</v>
      </c>
      <c r="R13" s="174" t="s">
        <v>885</v>
      </c>
      <c r="S13" s="174"/>
      <c r="U13" s="98"/>
      <c r="AB13" s="15">
        <v>70</v>
      </c>
      <c r="AC13" s="15" t="s">
        <v>41</v>
      </c>
      <c r="AF13" s="5"/>
      <c r="AG13" s="5"/>
      <c r="AH13" s="14"/>
      <c r="AI13" s="5"/>
      <c r="AJ13" s="5"/>
      <c r="AN13" s="8"/>
      <c r="AO13" s="8"/>
      <c r="AP13" s="8"/>
      <c r="AQ13" s="8"/>
    </row>
    <row r="14" spans="1:43" hidden="1" x14ac:dyDescent="0.25">
      <c r="A14" s="174"/>
      <c r="B14" s="169" t="s">
        <v>2310</v>
      </c>
      <c r="C14" s="169"/>
      <c r="D14" s="34">
        <v>43665</v>
      </c>
      <c r="F14" s="15" t="s">
        <v>947</v>
      </c>
      <c r="G14" s="169" t="s">
        <v>1860</v>
      </c>
      <c r="H14" s="171" t="s">
        <v>1674</v>
      </c>
      <c r="I14" s="174" t="s">
        <v>1675</v>
      </c>
      <c r="J14" s="174" t="s">
        <v>1045</v>
      </c>
      <c r="K14" s="169" t="s">
        <v>881</v>
      </c>
      <c r="M14" s="175" t="s">
        <v>537</v>
      </c>
      <c r="N14" s="66" t="s">
        <v>1862</v>
      </c>
      <c r="O14" s="169" t="s">
        <v>1861</v>
      </c>
      <c r="Q14" s="15" t="s">
        <v>538</v>
      </c>
      <c r="R14" s="174" t="s">
        <v>885</v>
      </c>
      <c r="S14" s="174"/>
      <c r="U14" s="98"/>
      <c r="AB14" s="15">
        <v>70</v>
      </c>
      <c r="AC14" s="15" t="s">
        <v>41</v>
      </c>
      <c r="AF14" s="5"/>
      <c r="AG14" s="5"/>
      <c r="AH14" s="14"/>
      <c r="AI14" s="5"/>
      <c r="AJ14" s="5"/>
      <c r="AN14" s="8"/>
      <c r="AO14" s="8"/>
      <c r="AP14" s="8"/>
      <c r="AQ14" s="8"/>
    </row>
    <row r="15" spans="1:43" hidden="1" x14ac:dyDescent="0.25">
      <c r="A15" s="174" t="s">
        <v>1913</v>
      </c>
      <c r="B15" s="169" t="s">
        <v>1744</v>
      </c>
      <c r="C15" s="169"/>
      <c r="D15" s="34">
        <v>43658</v>
      </c>
      <c r="E15" s="34">
        <v>43670</v>
      </c>
      <c r="F15" s="15" t="s">
        <v>947</v>
      </c>
      <c r="G15" s="169" t="s">
        <v>1742</v>
      </c>
      <c r="H15" s="17" t="s">
        <v>1370</v>
      </c>
      <c r="I15" s="174" t="s">
        <v>1723</v>
      </c>
      <c r="J15" s="174" t="s">
        <v>593</v>
      </c>
      <c r="K15" s="41" t="s">
        <v>202</v>
      </c>
      <c r="M15" s="175" t="s">
        <v>537</v>
      </c>
      <c r="N15" s="66" t="s">
        <v>229</v>
      </c>
      <c r="O15" s="169" t="s">
        <v>1743</v>
      </c>
      <c r="Q15" s="15" t="s">
        <v>559</v>
      </c>
      <c r="R15" s="174" t="s">
        <v>205</v>
      </c>
      <c r="S15" s="174"/>
      <c r="U15" s="98"/>
      <c r="AB15" s="15">
        <v>70</v>
      </c>
      <c r="AC15" s="15" t="s">
        <v>41</v>
      </c>
      <c r="AF15" s="5"/>
      <c r="AG15" s="5"/>
      <c r="AH15" s="14"/>
      <c r="AI15" s="5"/>
      <c r="AJ15" s="5"/>
      <c r="AN15" s="8"/>
      <c r="AO15" s="8"/>
      <c r="AP15" s="8"/>
      <c r="AQ15" s="8"/>
    </row>
    <row r="16" spans="1:43" ht="15" hidden="1" customHeight="1" x14ac:dyDescent="0.25">
      <c r="A16" s="82"/>
      <c r="B16" s="169" t="s">
        <v>303</v>
      </c>
      <c r="C16" s="169" t="s">
        <v>1755</v>
      </c>
      <c r="D16" s="19">
        <v>43402</v>
      </c>
      <c r="E16" s="19"/>
      <c r="F16" s="41" t="s">
        <v>249</v>
      </c>
      <c r="G16" s="55" t="s">
        <v>985</v>
      </c>
      <c r="H16" s="58" t="s">
        <v>277</v>
      </c>
      <c r="I16" s="174" t="s">
        <v>453</v>
      </c>
      <c r="J16" s="174" t="s">
        <v>1280</v>
      </c>
      <c r="K16" s="174"/>
      <c r="M16" s="16" t="s">
        <v>537</v>
      </c>
      <c r="N16" s="52" t="s">
        <v>1283</v>
      </c>
      <c r="Q16" s="15" t="s">
        <v>559</v>
      </c>
      <c r="R16" s="18" t="s">
        <v>363</v>
      </c>
      <c r="S16" s="15"/>
      <c r="T16" s="104"/>
      <c r="U16" s="104"/>
      <c r="V16" s="105"/>
      <c r="W16" s="106"/>
      <c r="AB16" s="15">
        <v>70</v>
      </c>
      <c r="AC16" s="15" t="s">
        <v>41</v>
      </c>
      <c r="AD16" s="15">
        <v>14</v>
      </c>
      <c r="AE16" s="15" t="s">
        <v>26</v>
      </c>
      <c r="AF16" s="5"/>
      <c r="AG16" s="5"/>
      <c r="AH16" s="5"/>
      <c r="AI16" s="5"/>
      <c r="AJ16" s="8" t="s">
        <v>74</v>
      </c>
      <c r="AN16" s="8"/>
      <c r="AO16" s="8"/>
      <c r="AP16" s="8"/>
      <c r="AQ16" s="8"/>
    </row>
    <row r="17" spans="1:54" hidden="1" x14ac:dyDescent="0.25">
      <c r="A17" s="82" t="s">
        <v>1495</v>
      </c>
      <c r="B17" s="169" t="s">
        <v>304</v>
      </c>
      <c r="C17" s="169" t="s">
        <v>1755</v>
      </c>
      <c r="D17" s="19">
        <v>43402</v>
      </c>
      <c r="E17" s="19">
        <v>43425</v>
      </c>
      <c r="F17" s="41" t="s">
        <v>249</v>
      </c>
      <c r="G17" s="15" t="s">
        <v>748</v>
      </c>
      <c r="H17" s="58" t="s">
        <v>278</v>
      </c>
      <c r="I17" s="174" t="s">
        <v>1281</v>
      </c>
      <c r="J17" s="174" t="s">
        <v>975</v>
      </c>
      <c r="K17" s="174"/>
      <c r="L17" s="31">
        <v>153</v>
      </c>
      <c r="M17" s="16" t="s">
        <v>537</v>
      </c>
      <c r="N17" s="52" t="s">
        <v>1284</v>
      </c>
      <c r="O17" s="169">
        <v>19</v>
      </c>
      <c r="P17" s="169" t="s">
        <v>459</v>
      </c>
      <c r="Q17" s="15" t="s">
        <v>559</v>
      </c>
      <c r="R17" s="18" t="s">
        <v>364</v>
      </c>
      <c r="S17" s="15"/>
      <c r="T17" s="104"/>
      <c r="U17" s="104"/>
      <c r="V17" s="105"/>
      <c r="W17" s="106"/>
      <c r="AB17" s="15">
        <v>70</v>
      </c>
      <c r="AC17" s="15" t="s">
        <v>41</v>
      </c>
      <c r="AD17" s="15">
        <v>14</v>
      </c>
      <c r="AE17" s="15" t="s">
        <v>26</v>
      </c>
      <c r="AF17" s="5"/>
      <c r="AG17" s="5"/>
      <c r="AH17" s="5"/>
      <c r="AI17" s="5"/>
      <c r="AJ17" s="8" t="s">
        <v>74</v>
      </c>
      <c r="AN17" s="8"/>
      <c r="AO17" s="8"/>
      <c r="AP17" s="8"/>
      <c r="AQ17" s="8"/>
    </row>
    <row r="18" spans="1:54" hidden="1" x14ac:dyDescent="0.25">
      <c r="A18" s="82"/>
      <c r="B18" s="169" t="s">
        <v>305</v>
      </c>
      <c r="C18" s="169" t="s">
        <v>1755</v>
      </c>
      <c r="D18" s="19">
        <v>43403</v>
      </c>
      <c r="E18" s="19"/>
      <c r="F18" s="41" t="s">
        <v>249</v>
      </c>
      <c r="G18" s="15" t="s">
        <v>748</v>
      </c>
      <c r="H18" s="58" t="s">
        <v>279</v>
      </c>
      <c r="I18" s="174" t="s">
        <v>1282</v>
      </c>
      <c r="J18" s="174" t="s">
        <v>729</v>
      </c>
      <c r="K18" s="174"/>
      <c r="M18" s="16" t="s">
        <v>537</v>
      </c>
      <c r="N18" s="52" t="s">
        <v>1285</v>
      </c>
      <c r="Q18" s="15" t="s">
        <v>559</v>
      </c>
      <c r="R18" s="18" t="s">
        <v>168</v>
      </c>
      <c r="S18" s="15"/>
      <c r="T18" s="104"/>
      <c r="U18" s="104"/>
      <c r="V18" s="105"/>
      <c r="W18" s="106"/>
      <c r="AB18" s="15">
        <v>70</v>
      </c>
      <c r="AC18" s="15" t="s">
        <v>41</v>
      </c>
      <c r="AD18" s="15">
        <v>14</v>
      </c>
      <c r="AE18" s="15" t="s">
        <v>26</v>
      </c>
      <c r="AF18" s="5"/>
      <c r="AG18" s="5"/>
      <c r="AH18" s="5"/>
      <c r="AI18" s="5"/>
      <c r="AJ18" s="8" t="s">
        <v>74</v>
      </c>
      <c r="AN18" s="8"/>
      <c r="AO18" s="8"/>
      <c r="AP18" s="8"/>
      <c r="AQ18" s="8"/>
    </row>
    <row r="19" spans="1:54" hidden="1" x14ac:dyDescent="0.25">
      <c r="A19" s="82"/>
      <c r="B19" s="169" t="s">
        <v>306</v>
      </c>
      <c r="C19" s="169" t="s">
        <v>1755</v>
      </c>
      <c r="D19" s="19" t="s">
        <v>334</v>
      </c>
      <c r="E19" s="19"/>
      <c r="F19" s="41" t="s">
        <v>249</v>
      </c>
      <c r="G19" s="15" t="s">
        <v>748</v>
      </c>
      <c r="H19" s="58" t="s">
        <v>279</v>
      </c>
      <c r="I19" s="174" t="s">
        <v>1282</v>
      </c>
      <c r="J19" s="174" t="s">
        <v>729</v>
      </c>
      <c r="K19" s="174"/>
      <c r="M19" s="16" t="s">
        <v>537</v>
      </c>
      <c r="N19" s="53" t="s">
        <v>1286</v>
      </c>
      <c r="Q19" s="15" t="s">
        <v>559</v>
      </c>
      <c r="R19" s="18" t="s">
        <v>168</v>
      </c>
      <c r="S19" s="15"/>
      <c r="T19" s="104"/>
      <c r="U19" s="104"/>
      <c r="V19" s="105"/>
      <c r="W19" s="106"/>
      <c r="AB19" s="15">
        <v>70</v>
      </c>
      <c r="AC19" s="15" t="s">
        <v>41</v>
      </c>
      <c r="AD19" s="15">
        <v>14</v>
      </c>
      <c r="AE19" s="15" t="s">
        <v>26</v>
      </c>
      <c r="AF19" s="5"/>
      <c r="AG19" s="5"/>
      <c r="AH19" s="5"/>
      <c r="AI19" s="5"/>
      <c r="AJ19" s="8" t="s">
        <v>74</v>
      </c>
      <c r="AN19" s="8"/>
      <c r="AO19" s="8"/>
      <c r="AP19" s="8"/>
      <c r="AQ19" s="8"/>
    </row>
    <row r="20" spans="1:54" hidden="1" x14ac:dyDescent="0.25">
      <c r="A20" s="82"/>
      <c r="B20" s="169" t="s">
        <v>307</v>
      </c>
      <c r="C20" s="169" t="s">
        <v>1755</v>
      </c>
      <c r="D20" s="19" t="s">
        <v>334</v>
      </c>
      <c r="E20" s="19"/>
      <c r="F20" s="41" t="s">
        <v>249</v>
      </c>
      <c r="G20" s="15" t="s">
        <v>748</v>
      </c>
      <c r="H20" s="58" t="s">
        <v>157</v>
      </c>
      <c r="I20" s="174" t="s">
        <v>1245</v>
      </c>
      <c r="J20" s="174" t="s">
        <v>159</v>
      </c>
      <c r="K20" s="174"/>
      <c r="M20" s="16" t="s">
        <v>537</v>
      </c>
      <c r="N20" s="52" t="s">
        <v>340</v>
      </c>
      <c r="Q20" s="15" t="s">
        <v>559</v>
      </c>
      <c r="R20" s="18" t="s">
        <v>162</v>
      </c>
      <c r="S20" s="15"/>
      <c r="T20" s="104"/>
      <c r="U20" s="104"/>
      <c r="V20" s="105"/>
      <c r="W20" s="106"/>
      <c r="AB20" s="15">
        <v>70</v>
      </c>
      <c r="AC20" s="15" t="s">
        <v>41</v>
      </c>
      <c r="AD20" s="15">
        <v>14</v>
      </c>
      <c r="AE20" s="15" t="s">
        <v>26</v>
      </c>
      <c r="AF20" s="5"/>
      <c r="AG20" s="5"/>
      <c r="AH20" s="5"/>
      <c r="AI20" s="5"/>
      <c r="AJ20" s="8" t="s">
        <v>74</v>
      </c>
      <c r="AN20" s="8"/>
      <c r="AO20" s="8"/>
      <c r="AP20" s="8"/>
      <c r="AQ20" s="8"/>
    </row>
    <row r="21" spans="1:54" hidden="1" x14ac:dyDescent="0.25">
      <c r="A21" s="80" t="s">
        <v>1497</v>
      </c>
      <c r="B21" s="169" t="s">
        <v>250</v>
      </c>
      <c r="C21" s="169" t="s">
        <v>1755</v>
      </c>
      <c r="D21" s="19">
        <v>43404</v>
      </c>
      <c r="E21" s="19">
        <v>43430</v>
      </c>
      <c r="F21" s="41" t="s">
        <v>249</v>
      </c>
      <c r="G21" s="15" t="s">
        <v>748</v>
      </c>
      <c r="H21" s="58" t="s">
        <v>164</v>
      </c>
      <c r="I21" s="18" t="s">
        <v>165</v>
      </c>
      <c r="J21" s="18" t="s">
        <v>166</v>
      </c>
      <c r="K21" s="37"/>
      <c r="L21" s="28">
        <v>481.25</v>
      </c>
      <c r="M21" s="16" t="s">
        <v>557</v>
      </c>
      <c r="N21" s="38" t="s">
        <v>167</v>
      </c>
      <c r="O21" s="39">
        <v>66</v>
      </c>
      <c r="P21" s="15"/>
      <c r="Q21" s="15" t="s">
        <v>559</v>
      </c>
      <c r="R21" s="38" t="s">
        <v>168</v>
      </c>
      <c r="S21" s="39"/>
      <c r="T21" s="101"/>
      <c r="U21" s="101"/>
      <c r="V21" s="102"/>
      <c r="W21" s="103"/>
      <c r="X21" s="110"/>
      <c r="Y21" s="111"/>
      <c r="Z21" s="112"/>
      <c r="AA21" s="113"/>
      <c r="AB21" s="15">
        <v>70</v>
      </c>
      <c r="AC21" s="15" t="s">
        <v>41</v>
      </c>
      <c r="AD21" s="15">
        <v>14</v>
      </c>
      <c r="AE21" s="15" t="s">
        <v>26</v>
      </c>
      <c r="AF21" s="8"/>
      <c r="AG21" s="8"/>
      <c r="AH21" s="7"/>
      <c r="AI21" s="9"/>
      <c r="AJ21" s="8" t="s">
        <v>74</v>
      </c>
      <c r="AK21" s="8"/>
      <c r="AL21" s="8"/>
      <c r="AM21" s="8"/>
      <c r="AN21" s="8"/>
      <c r="AO21" s="8"/>
      <c r="AP21" s="8"/>
      <c r="AQ21" s="8"/>
    </row>
    <row r="22" spans="1:54" hidden="1" x14ac:dyDescent="0.25">
      <c r="A22" s="80" t="s">
        <v>1496</v>
      </c>
      <c r="B22" s="169" t="s">
        <v>308</v>
      </c>
      <c r="C22" s="169" t="s">
        <v>1755</v>
      </c>
      <c r="D22" s="57" t="s">
        <v>2323</v>
      </c>
      <c r="E22" s="40">
        <v>43438</v>
      </c>
      <c r="F22" s="41" t="s">
        <v>249</v>
      </c>
      <c r="G22" s="15" t="s">
        <v>748</v>
      </c>
      <c r="H22" s="58" t="s">
        <v>280</v>
      </c>
      <c r="I22" s="21" t="s">
        <v>78</v>
      </c>
      <c r="J22" s="18" t="s">
        <v>945</v>
      </c>
      <c r="K22" s="18"/>
      <c r="L22" s="28">
        <v>1557.82</v>
      </c>
      <c r="M22" s="16" t="s">
        <v>557</v>
      </c>
      <c r="N22" s="38" t="s">
        <v>341</v>
      </c>
      <c r="O22" s="15" t="s">
        <v>1287</v>
      </c>
      <c r="P22" s="15"/>
      <c r="Q22" s="15" t="s">
        <v>559</v>
      </c>
      <c r="R22" s="38" t="s">
        <v>365</v>
      </c>
      <c r="S22" s="39"/>
      <c r="T22" s="101"/>
      <c r="U22" s="101"/>
      <c r="V22" s="102"/>
      <c r="W22" s="103"/>
      <c r="X22" s="110"/>
      <c r="Y22" s="111"/>
      <c r="Z22" s="112"/>
      <c r="AA22" s="113"/>
      <c r="AB22" s="15">
        <v>70</v>
      </c>
      <c r="AC22" s="15" t="s">
        <v>41</v>
      </c>
      <c r="AD22" s="15">
        <v>14</v>
      </c>
      <c r="AE22" s="15" t="s">
        <v>26</v>
      </c>
      <c r="AF22" s="8"/>
      <c r="AG22" s="8"/>
      <c r="AH22" s="9"/>
      <c r="AI22" s="9"/>
      <c r="AJ22" s="8"/>
      <c r="AK22" s="8"/>
      <c r="AL22" s="8"/>
      <c r="AM22" s="8"/>
      <c r="AN22" s="8"/>
      <c r="AO22" s="8"/>
      <c r="AP22" s="8"/>
      <c r="AQ22" s="8"/>
    </row>
    <row r="23" spans="1:54" hidden="1" x14ac:dyDescent="0.25">
      <c r="A23" s="80" t="s">
        <v>1498</v>
      </c>
      <c r="B23" s="169" t="s">
        <v>309</v>
      </c>
      <c r="C23" s="169" t="s">
        <v>1755</v>
      </c>
      <c r="D23" s="57" t="s">
        <v>335</v>
      </c>
      <c r="E23" s="40">
        <v>43460</v>
      </c>
      <c r="F23" s="41" t="s">
        <v>249</v>
      </c>
      <c r="G23" s="15" t="s">
        <v>748</v>
      </c>
      <c r="H23" s="58" t="s">
        <v>281</v>
      </c>
      <c r="I23" s="21" t="s">
        <v>31</v>
      </c>
      <c r="J23" s="18" t="s">
        <v>1947</v>
      </c>
      <c r="K23" s="18"/>
      <c r="L23" s="28">
        <v>576.22</v>
      </c>
      <c r="M23" s="16" t="s">
        <v>557</v>
      </c>
      <c r="N23" s="38" t="s">
        <v>342</v>
      </c>
      <c r="O23" s="15">
        <v>36</v>
      </c>
      <c r="P23" s="15" t="s">
        <v>459</v>
      </c>
      <c r="Q23" s="15" t="s">
        <v>559</v>
      </c>
      <c r="R23" s="38" t="s">
        <v>366</v>
      </c>
      <c r="S23" s="39"/>
      <c r="T23" s="101"/>
      <c r="U23" s="101"/>
      <c r="V23" s="102"/>
      <c r="W23" s="103"/>
      <c r="X23" s="110"/>
      <c r="Y23" s="111"/>
      <c r="Z23" s="112"/>
      <c r="AA23" s="113"/>
      <c r="AB23" s="15">
        <v>70</v>
      </c>
      <c r="AC23" s="15" t="s">
        <v>41</v>
      </c>
      <c r="AD23" s="15">
        <v>14</v>
      </c>
      <c r="AE23" s="15" t="s">
        <v>26</v>
      </c>
      <c r="AF23" s="8"/>
      <c r="AG23" s="8"/>
      <c r="AH23" s="9"/>
      <c r="AI23" s="9"/>
      <c r="AJ23" s="8"/>
      <c r="AK23" s="8"/>
      <c r="AL23" s="8"/>
      <c r="AM23" s="8"/>
      <c r="AN23" s="8"/>
      <c r="AO23" s="8"/>
      <c r="AP23" s="8"/>
      <c r="AQ23" s="8"/>
    </row>
    <row r="24" spans="1:54" hidden="1" x14ac:dyDescent="0.25">
      <c r="A24" s="81" t="s">
        <v>1499</v>
      </c>
      <c r="B24" s="169" t="s">
        <v>310</v>
      </c>
      <c r="C24" s="169" t="s">
        <v>1755</v>
      </c>
      <c r="D24" s="57" t="s">
        <v>335</v>
      </c>
      <c r="E24" s="40">
        <v>43427</v>
      </c>
      <c r="F24" s="41" t="s">
        <v>249</v>
      </c>
      <c r="G24" s="15" t="s">
        <v>748</v>
      </c>
      <c r="H24" s="58" t="s">
        <v>282</v>
      </c>
      <c r="I24" s="21" t="s">
        <v>752</v>
      </c>
      <c r="J24" s="18" t="s">
        <v>87</v>
      </c>
      <c r="K24" s="18"/>
      <c r="L24" s="28">
        <v>979.28</v>
      </c>
      <c r="M24" s="16" t="s">
        <v>557</v>
      </c>
      <c r="N24" s="38" t="s">
        <v>343</v>
      </c>
      <c r="O24" s="15">
        <v>61</v>
      </c>
      <c r="P24" s="15"/>
      <c r="Q24" s="15" t="s">
        <v>559</v>
      </c>
      <c r="R24" s="38" t="s">
        <v>844</v>
      </c>
      <c r="S24" s="39"/>
      <c r="T24" s="101"/>
      <c r="U24" s="101"/>
      <c r="V24" s="102"/>
      <c r="W24" s="103"/>
      <c r="X24" s="110"/>
      <c r="Y24" s="111"/>
      <c r="Z24" s="112"/>
      <c r="AA24" s="113"/>
      <c r="AB24" s="15">
        <v>70</v>
      </c>
      <c r="AC24" s="15" t="s">
        <v>41</v>
      </c>
      <c r="AD24" s="15">
        <v>14</v>
      </c>
      <c r="AE24" s="15" t="s">
        <v>26</v>
      </c>
      <c r="AF24" s="8"/>
      <c r="AG24" s="8"/>
      <c r="AH24" s="9"/>
      <c r="AI24" s="9"/>
      <c r="AJ24" s="8"/>
      <c r="AK24" s="8"/>
      <c r="AL24" s="8"/>
      <c r="AM24" s="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hidden="1" x14ac:dyDescent="0.25">
      <c r="A25" s="80" t="s">
        <v>1500</v>
      </c>
      <c r="B25" s="169" t="s">
        <v>311</v>
      </c>
      <c r="C25" s="169" t="s">
        <v>1755</v>
      </c>
      <c r="D25" s="57" t="s">
        <v>335</v>
      </c>
      <c r="E25" s="40">
        <v>43503</v>
      </c>
      <c r="F25" s="41" t="s">
        <v>249</v>
      </c>
      <c r="G25" s="15" t="s">
        <v>748</v>
      </c>
      <c r="H25" s="58" t="s">
        <v>283</v>
      </c>
      <c r="I25" s="21" t="s">
        <v>80</v>
      </c>
      <c r="J25" s="18" t="s">
        <v>55</v>
      </c>
      <c r="K25" s="18"/>
      <c r="L25" s="28">
        <v>177.45</v>
      </c>
      <c r="M25" s="16" t="s">
        <v>557</v>
      </c>
      <c r="N25" s="38" t="s">
        <v>344</v>
      </c>
      <c r="O25" s="15">
        <v>110</v>
      </c>
      <c r="P25" s="15"/>
      <c r="Q25" s="15" t="s">
        <v>559</v>
      </c>
      <c r="R25" s="38" t="s">
        <v>367</v>
      </c>
      <c r="S25" s="39"/>
      <c r="T25" s="101"/>
      <c r="U25" s="101"/>
      <c r="V25" s="102"/>
      <c r="W25" s="103"/>
      <c r="X25" s="110"/>
      <c r="Y25" s="111"/>
      <c r="Z25" s="112"/>
      <c r="AA25" s="113"/>
      <c r="AB25" s="15">
        <v>70</v>
      </c>
      <c r="AC25" s="15" t="s">
        <v>41</v>
      </c>
      <c r="AD25" s="15">
        <v>14</v>
      </c>
      <c r="AE25" s="15" t="s">
        <v>26</v>
      </c>
      <c r="AF25" s="8"/>
      <c r="AG25" s="8"/>
      <c r="AH25" s="9"/>
      <c r="AI25" s="9"/>
      <c r="AJ25" s="8"/>
      <c r="AK25" s="8"/>
      <c r="AL25" s="8"/>
      <c r="AM25" s="8"/>
      <c r="AN25" s="8"/>
      <c r="AO25" s="8"/>
      <c r="AP25" s="8"/>
      <c r="AQ25" s="8"/>
    </row>
    <row r="26" spans="1:54" hidden="1" x14ac:dyDescent="0.25">
      <c r="A26" s="80" t="s">
        <v>1501</v>
      </c>
      <c r="B26" s="169" t="s">
        <v>312</v>
      </c>
      <c r="C26" s="169" t="s">
        <v>1755</v>
      </c>
      <c r="D26" s="57" t="s">
        <v>336</v>
      </c>
      <c r="E26" s="40">
        <v>43425</v>
      </c>
      <c r="F26" s="41" t="s">
        <v>249</v>
      </c>
      <c r="G26" s="15" t="s">
        <v>748</v>
      </c>
      <c r="H26" s="27" t="s">
        <v>284</v>
      </c>
      <c r="I26" s="21" t="s">
        <v>976</v>
      </c>
      <c r="J26" s="18" t="s">
        <v>963</v>
      </c>
      <c r="K26" s="18"/>
      <c r="L26" s="28">
        <v>177.45</v>
      </c>
      <c r="M26" s="16" t="s">
        <v>557</v>
      </c>
      <c r="N26" s="18" t="s">
        <v>345</v>
      </c>
      <c r="O26" s="15">
        <v>28</v>
      </c>
      <c r="P26" s="15"/>
      <c r="Q26" s="15" t="s">
        <v>559</v>
      </c>
      <c r="R26" s="38" t="s">
        <v>367</v>
      </c>
      <c r="S26" s="39"/>
      <c r="T26" s="101"/>
      <c r="U26" s="101"/>
      <c r="V26" s="102"/>
      <c r="W26" s="103"/>
      <c r="X26" s="110"/>
      <c r="Y26" s="111"/>
      <c r="Z26" s="112"/>
      <c r="AA26" s="113"/>
      <c r="AB26" s="15">
        <v>70</v>
      </c>
      <c r="AC26" s="15" t="s">
        <v>41</v>
      </c>
      <c r="AD26" s="15">
        <v>14</v>
      </c>
      <c r="AE26" s="15" t="s">
        <v>26</v>
      </c>
      <c r="AF26" s="8"/>
      <c r="AG26" s="8"/>
      <c r="AH26" s="9"/>
      <c r="AI26" s="9"/>
      <c r="AJ26" s="8"/>
      <c r="AK26" s="8"/>
      <c r="AL26" s="8"/>
      <c r="AM26" s="8"/>
      <c r="AN26" s="8"/>
      <c r="AO26" s="8"/>
      <c r="AP26" s="8"/>
      <c r="AQ26" s="8"/>
    </row>
    <row r="27" spans="1:54" hidden="1" x14ac:dyDescent="0.25">
      <c r="A27" s="80" t="s">
        <v>1502</v>
      </c>
      <c r="B27" s="169" t="s">
        <v>313</v>
      </c>
      <c r="C27" s="169" t="s">
        <v>1755</v>
      </c>
      <c r="D27" s="57" t="s">
        <v>336</v>
      </c>
      <c r="E27" s="40">
        <v>43425</v>
      </c>
      <c r="F27" s="41" t="s">
        <v>249</v>
      </c>
      <c r="G27" s="15" t="s">
        <v>748</v>
      </c>
      <c r="H27" s="58" t="s">
        <v>285</v>
      </c>
      <c r="I27" s="21" t="s">
        <v>969</v>
      </c>
      <c r="J27" s="18" t="s">
        <v>964</v>
      </c>
      <c r="K27" s="18"/>
      <c r="L27" s="28">
        <v>177.45</v>
      </c>
      <c r="M27" s="16" t="s">
        <v>557</v>
      </c>
      <c r="N27" s="38" t="s">
        <v>346</v>
      </c>
      <c r="O27" s="15">
        <v>68</v>
      </c>
      <c r="P27" s="15"/>
      <c r="Q27" s="15" t="s">
        <v>559</v>
      </c>
      <c r="R27" s="38" t="s">
        <v>367</v>
      </c>
      <c r="S27" s="39"/>
      <c r="T27" s="101"/>
      <c r="U27" s="101"/>
      <c r="V27" s="102"/>
      <c r="W27" s="103"/>
      <c r="X27" s="110"/>
      <c r="Y27" s="111"/>
      <c r="Z27" s="112"/>
      <c r="AA27" s="113"/>
      <c r="AB27" s="15">
        <v>70</v>
      </c>
      <c r="AC27" s="15" t="s">
        <v>41</v>
      </c>
      <c r="AD27" s="15">
        <v>14</v>
      </c>
      <c r="AE27" s="15" t="s">
        <v>26</v>
      </c>
      <c r="AF27" s="8"/>
      <c r="AG27" s="8"/>
      <c r="AH27" s="9"/>
      <c r="AI27" s="9"/>
      <c r="AJ27" s="8"/>
      <c r="AK27" s="8"/>
      <c r="AL27" s="8"/>
      <c r="AM27" s="8"/>
      <c r="AN27" s="8"/>
      <c r="AO27" s="8"/>
      <c r="AP27" s="8"/>
      <c r="AQ27" s="8"/>
    </row>
    <row r="28" spans="1:54" hidden="1" x14ac:dyDescent="0.25">
      <c r="A28" s="80" t="s">
        <v>1503</v>
      </c>
      <c r="B28" s="169" t="s">
        <v>314</v>
      </c>
      <c r="C28" s="169" t="s">
        <v>1755</v>
      </c>
      <c r="D28" s="57" t="s">
        <v>336</v>
      </c>
      <c r="E28" s="40">
        <v>43425</v>
      </c>
      <c r="F28" s="41" t="s">
        <v>249</v>
      </c>
      <c r="G28" s="15" t="s">
        <v>748</v>
      </c>
      <c r="H28" s="58" t="s">
        <v>286</v>
      </c>
      <c r="I28" s="21" t="s">
        <v>977</v>
      </c>
      <c r="J28" s="18" t="s">
        <v>698</v>
      </c>
      <c r="K28" s="18"/>
      <c r="L28" s="28">
        <v>169.43</v>
      </c>
      <c r="M28" s="16" t="s">
        <v>557</v>
      </c>
      <c r="N28" s="38" t="s">
        <v>347</v>
      </c>
      <c r="O28" s="15">
        <v>84</v>
      </c>
      <c r="P28" s="15"/>
      <c r="Q28" s="15" t="s">
        <v>559</v>
      </c>
      <c r="R28" s="38" t="s">
        <v>367</v>
      </c>
      <c r="S28" s="39"/>
      <c r="T28" s="101"/>
      <c r="U28" s="101"/>
      <c r="V28" s="102"/>
      <c r="W28" s="103"/>
      <c r="X28" s="110"/>
      <c r="Y28" s="111"/>
      <c r="Z28" s="112"/>
      <c r="AA28" s="113"/>
      <c r="AB28" s="15">
        <v>70</v>
      </c>
      <c r="AC28" s="15" t="s">
        <v>41</v>
      </c>
      <c r="AD28" s="15">
        <v>14</v>
      </c>
      <c r="AE28" s="15" t="s">
        <v>26</v>
      </c>
      <c r="AF28" s="8"/>
      <c r="AG28" s="8"/>
      <c r="AH28" s="9"/>
      <c r="AI28" s="9"/>
      <c r="AJ28" s="8"/>
      <c r="AK28" s="8"/>
      <c r="AL28" s="8"/>
      <c r="AM28" s="8"/>
      <c r="AN28" s="8"/>
      <c r="AO28" s="8"/>
      <c r="AP28" s="8"/>
      <c r="AQ28" s="8"/>
    </row>
    <row r="29" spans="1:54" hidden="1" x14ac:dyDescent="0.25">
      <c r="A29" s="80" t="s">
        <v>1511</v>
      </c>
      <c r="B29" s="169" t="s">
        <v>315</v>
      </c>
      <c r="C29" s="169" t="s">
        <v>1755</v>
      </c>
      <c r="D29" s="57" t="s">
        <v>336</v>
      </c>
      <c r="E29" s="40">
        <v>43503</v>
      </c>
      <c r="F29" s="41" t="s">
        <v>249</v>
      </c>
      <c r="G29" s="15" t="s">
        <v>748</v>
      </c>
      <c r="H29" s="58" t="s">
        <v>287</v>
      </c>
      <c r="I29" s="21" t="s">
        <v>976</v>
      </c>
      <c r="J29" s="18" t="s">
        <v>963</v>
      </c>
      <c r="K29" s="18"/>
      <c r="L29" s="28">
        <v>183.38</v>
      </c>
      <c r="M29" s="16" t="s">
        <v>557</v>
      </c>
      <c r="N29" s="38" t="s">
        <v>348</v>
      </c>
      <c r="O29" s="15">
        <v>88</v>
      </c>
      <c r="P29" s="15"/>
      <c r="Q29" s="15" t="s">
        <v>559</v>
      </c>
      <c r="R29" s="38" t="s">
        <v>367</v>
      </c>
      <c r="S29" s="39"/>
      <c r="T29" s="101"/>
      <c r="U29" s="101"/>
      <c r="V29" s="102"/>
      <c r="W29" s="103"/>
      <c r="X29" s="110"/>
      <c r="Y29" s="111"/>
      <c r="Z29" s="112"/>
      <c r="AA29" s="113"/>
      <c r="AB29" s="15">
        <v>70</v>
      </c>
      <c r="AC29" s="15" t="s">
        <v>41</v>
      </c>
      <c r="AD29" s="15">
        <v>14</v>
      </c>
      <c r="AE29" s="15" t="s">
        <v>26</v>
      </c>
      <c r="AF29" s="8"/>
      <c r="AG29" s="8"/>
      <c r="AH29" s="9"/>
      <c r="AI29" s="9"/>
      <c r="AJ29" s="8"/>
      <c r="AK29" s="8"/>
      <c r="AL29" s="8"/>
      <c r="AM29" s="8"/>
      <c r="AN29" s="8"/>
      <c r="AO29" s="8"/>
      <c r="AP29" s="8"/>
      <c r="AQ29" s="8"/>
    </row>
    <row r="30" spans="1:54" hidden="1" x14ac:dyDescent="0.25">
      <c r="A30" s="80" t="s">
        <v>1504</v>
      </c>
      <c r="B30" s="169" t="s">
        <v>316</v>
      </c>
      <c r="C30" s="169" t="s">
        <v>1755</v>
      </c>
      <c r="D30" s="57" t="s">
        <v>336</v>
      </c>
      <c r="E30" s="40">
        <v>43425</v>
      </c>
      <c r="F30" s="41" t="s">
        <v>249</v>
      </c>
      <c r="G30" s="15" t="s">
        <v>748</v>
      </c>
      <c r="H30" s="58" t="s">
        <v>288</v>
      </c>
      <c r="I30" s="21" t="s">
        <v>970</v>
      </c>
      <c r="J30" s="18" t="s">
        <v>593</v>
      </c>
      <c r="K30" s="18"/>
      <c r="L30" s="28">
        <v>181.17</v>
      </c>
      <c r="M30" s="16" t="s">
        <v>557</v>
      </c>
      <c r="N30" s="38" t="s">
        <v>349</v>
      </c>
      <c r="O30" s="15">
        <v>78</v>
      </c>
      <c r="P30" s="15"/>
      <c r="Q30" s="15" t="s">
        <v>559</v>
      </c>
      <c r="R30" s="38" t="s">
        <v>367</v>
      </c>
      <c r="S30" s="39"/>
      <c r="T30" s="101"/>
      <c r="U30" s="101"/>
      <c r="V30" s="102"/>
      <c r="W30" s="103"/>
      <c r="X30" s="110"/>
      <c r="Y30" s="111"/>
      <c r="Z30" s="112"/>
      <c r="AA30" s="113"/>
      <c r="AB30" s="15">
        <v>70</v>
      </c>
      <c r="AC30" s="15" t="s">
        <v>41</v>
      </c>
      <c r="AD30" s="15">
        <v>14</v>
      </c>
      <c r="AE30" s="15" t="s">
        <v>26</v>
      </c>
      <c r="AF30" s="8"/>
      <c r="AG30" s="8"/>
      <c r="AH30" s="9"/>
      <c r="AI30" s="9"/>
      <c r="AJ30" s="8"/>
      <c r="AK30" s="8"/>
      <c r="AL30" s="8"/>
      <c r="AM30" s="8"/>
      <c r="AN30" s="8"/>
      <c r="AO30" s="8"/>
      <c r="AP30" s="8"/>
      <c r="AQ30" s="8"/>
    </row>
    <row r="31" spans="1:54" hidden="1" x14ac:dyDescent="0.25">
      <c r="A31" s="80" t="s">
        <v>1505</v>
      </c>
      <c r="B31" s="169" t="s">
        <v>317</v>
      </c>
      <c r="C31" s="169" t="s">
        <v>1755</v>
      </c>
      <c r="D31" s="57" t="s">
        <v>336</v>
      </c>
      <c r="E31" s="40">
        <v>43517</v>
      </c>
      <c r="F31" s="41" t="s">
        <v>249</v>
      </c>
      <c r="G31" s="15" t="s">
        <v>748</v>
      </c>
      <c r="H31" s="58" t="s">
        <v>289</v>
      </c>
      <c r="I31" s="21" t="s">
        <v>1945</v>
      </c>
      <c r="J31" s="18" t="s">
        <v>1946</v>
      </c>
      <c r="K31" s="18"/>
      <c r="L31" s="28">
        <v>404.18</v>
      </c>
      <c r="M31" s="16" t="s">
        <v>557</v>
      </c>
      <c r="N31" s="38" t="s">
        <v>434</v>
      </c>
      <c r="O31" s="15">
        <v>3</v>
      </c>
      <c r="P31" s="15"/>
      <c r="Q31" s="15" t="s">
        <v>559</v>
      </c>
      <c r="R31" s="38" t="s">
        <v>73</v>
      </c>
      <c r="S31" s="39"/>
      <c r="T31" s="101"/>
      <c r="U31" s="101"/>
      <c r="V31" s="102"/>
      <c r="W31" s="103"/>
      <c r="X31" s="110"/>
      <c r="Y31" s="111"/>
      <c r="Z31" s="112"/>
      <c r="AA31" s="113"/>
      <c r="AB31" s="15">
        <v>70</v>
      </c>
      <c r="AC31" s="15" t="s">
        <v>41</v>
      </c>
      <c r="AD31" s="15">
        <v>14</v>
      </c>
      <c r="AE31" s="15" t="s">
        <v>26</v>
      </c>
      <c r="AF31" s="8"/>
      <c r="AG31" s="8"/>
      <c r="AH31" s="9"/>
      <c r="AI31" s="9"/>
      <c r="AJ31" s="8"/>
      <c r="AK31" s="8"/>
      <c r="AL31" s="8"/>
      <c r="AM31" s="8"/>
      <c r="AN31" s="8"/>
      <c r="AO31" s="8"/>
      <c r="AP31" s="8"/>
      <c r="AQ31" s="8"/>
    </row>
    <row r="32" spans="1:54" hidden="1" x14ac:dyDescent="0.25">
      <c r="A32" s="82"/>
      <c r="B32" s="169" t="s">
        <v>961</v>
      </c>
      <c r="C32" s="169" t="s">
        <v>1755</v>
      </c>
      <c r="D32" s="19">
        <v>43476</v>
      </c>
      <c r="E32" s="65">
        <v>43500</v>
      </c>
      <c r="F32" s="41" t="s">
        <v>249</v>
      </c>
      <c r="G32" s="15" t="s">
        <v>748</v>
      </c>
      <c r="H32" s="58" t="s">
        <v>573</v>
      </c>
      <c r="I32" s="17" t="s">
        <v>457</v>
      </c>
      <c r="J32" s="17" t="s">
        <v>194</v>
      </c>
      <c r="K32" s="17"/>
      <c r="L32" s="42">
        <v>238.9</v>
      </c>
      <c r="M32" s="16" t="s">
        <v>537</v>
      </c>
      <c r="N32" s="174" t="s">
        <v>576</v>
      </c>
      <c r="O32" s="16"/>
      <c r="P32" s="16"/>
      <c r="Q32" s="15" t="s">
        <v>559</v>
      </c>
      <c r="R32" s="18" t="s">
        <v>579</v>
      </c>
      <c r="S32" s="15"/>
      <c r="T32" s="104"/>
      <c r="U32" s="104"/>
      <c r="V32" s="105"/>
      <c r="W32" s="106"/>
      <c r="X32" s="110"/>
      <c r="Y32" s="111"/>
      <c r="Z32" s="112"/>
      <c r="AA32" s="113"/>
      <c r="AB32" s="15">
        <v>70</v>
      </c>
      <c r="AC32" s="15" t="s">
        <v>41</v>
      </c>
      <c r="AD32" s="15">
        <v>14</v>
      </c>
      <c r="AE32" s="15" t="s">
        <v>26</v>
      </c>
      <c r="AF32" s="6"/>
      <c r="AG32" s="6"/>
      <c r="AH32" s="6" t="s">
        <v>156</v>
      </c>
      <c r="AI32" s="6"/>
      <c r="AJ32" s="8" t="s">
        <v>74</v>
      </c>
      <c r="AK32" s="6"/>
      <c r="AL32" s="6"/>
      <c r="AM32" s="6"/>
      <c r="AN32" s="8"/>
      <c r="AO32" s="8"/>
      <c r="AP32" s="8"/>
      <c r="AQ32" s="8"/>
    </row>
    <row r="33" spans="1:43" hidden="1" x14ac:dyDescent="0.25">
      <c r="A33" s="80" t="s">
        <v>1506</v>
      </c>
      <c r="B33" s="169" t="s">
        <v>318</v>
      </c>
      <c r="C33" s="169" t="s">
        <v>1755</v>
      </c>
      <c r="D33" s="57" t="s">
        <v>337</v>
      </c>
      <c r="E33" s="40">
        <v>43434</v>
      </c>
      <c r="F33" s="41" t="s">
        <v>249</v>
      </c>
      <c r="G33" s="15" t="s">
        <v>748</v>
      </c>
      <c r="H33" s="58" t="s">
        <v>173</v>
      </c>
      <c r="I33" s="21" t="s">
        <v>174</v>
      </c>
      <c r="J33" s="18" t="s">
        <v>175</v>
      </c>
      <c r="K33" s="18"/>
      <c r="L33" s="28">
        <v>619.72</v>
      </c>
      <c r="M33" s="16" t="s">
        <v>557</v>
      </c>
      <c r="N33" s="38" t="s">
        <v>176</v>
      </c>
      <c r="O33" s="15">
        <v>34</v>
      </c>
      <c r="P33" s="15"/>
      <c r="Q33" s="15" t="s">
        <v>559</v>
      </c>
      <c r="R33" s="38" t="s">
        <v>168</v>
      </c>
      <c r="S33" s="39"/>
      <c r="T33" s="101"/>
      <c r="U33" s="101"/>
      <c r="V33" s="102"/>
      <c r="W33" s="103"/>
      <c r="X33" s="110"/>
      <c r="Y33" s="111"/>
      <c r="Z33" s="112"/>
      <c r="AA33" s="113"/>
      <c r="AB33" s="15">
        <v>70</v>
      </c>
      <c r="AC33" s="15" t="s">
        <v>41</v>
      </c>
      <c r="AD33" s="15">
        <v>14</v>
      </c>
      <c r="AE33" s="15" t="s">
        <v>26</v>
      </c>
      <c r="AF33" s="8"/>
      <c r="AG33" s="8"/>
      <c r="AH33" s="9"/>
      <c r="AI33" s="9"/>
      <c r="AJ33" s="8"/>
      <c r="AK33" s="8"/>
      <c r="AL33" s="8"/>
      <c r="AM33" s="8"/>
      <c r="AN33" s="8"/>
      <c r="AO33" s="8"/>
      <c r="AP33" s="8"/>
      <c r="AQ33" s="8"/>
    </row>
    <row r="34" spans="1:43" hidden="1" x14ac:dyDescent="0.25">
      <c r="A34" s="80" t="s">
        <v>1507</v>
      </c>
      <c r="B34" s="169" t="s">
        <v>319</v>
      </c>
      <c r="C34" s="169" t="s">
        <v>1755</v>
      </c>
      <c r="D34" s="57" t="s">
        <v>338</v>
      </c>
      <c r="E34" s="40">
        <v>43448</v>
      </c>
      <c r="F34" s="41" t="s">
        <v>249</v>
      </c>
      <c r="G34" s="15" t="s">
        <v>748</v>
      </c>
      <c r="H34" s="58" t="s">
        <v>290</v>
      </c>
      <c r="I34" s="21" t="s">
        <v>457</v>
      </c>
      <c r="J34" s="18" t="s">
        <v>965</v>
      </c>
      <c r="K34" s="18"/>
      <c r="L34" s="28">
        <v>448.88</v>
      </c>
      <c r="M34" s="16" t="s">
        <v>557</v>
      </c>
      <c r="N34" s="38" t="s">
        <v>350</v>
      </c>
      <c r="O34" s="15">
        <v>15</v>
      </c>
      <c r="P34" s="15"/>
      <c r="Q34" s="15" t="s">
        <v>559</v>
      </c>
      <c r="R34" s="38" t="s">
        <v>365</v>
      </c>
      <c r="S34" s="39"/>
      <c r="T34" s="101"/>
      <c r="U34" s="101"/>
      <c r="V34" s="102"/>
      <c r="W34" s="103"/>
      <c r="X34" s="110"/>
      <c r="Y34" s="111"/>
      <c r="Z34" s="112"/>
      <c r="AA34" s="113"/>
      <c r="AB34" s="15">
        <v>70</v>
      </c>
      <c r="AC34" s="15" t="s">
        <v>41</v>
      </c>
      <c r="AD34" s="15">
        <v>14</v>
      </c>
      <c r="AE34" s="15" t="s">
        <v>26</v>
      </c>
      <c r="AF34" s="8"/>
      <c r="AG34" s="8"/>
      <c r="AH34" s="9"/>
      <c r="AI34" s="9"/>
      <c r="AJ34" s="8"/>
      <c r="AK34" s="8"/>
      <c r="AL34" s="8"/>
      <c r="AM34" s="8"/>
      <c r="AN34" s="8"/>
      <c r="AO34" s="8"/>
      <c r="AP34" s="8"/>
      <c r="AQ34" s="8"/>
    </row>
    <row r="35" spans="1:43" hidden="1" x14ac:dyDescent="0.25">
      <c r="A35" s="80" t="s">
        <v>1508</v>
      </c>
      <c r="B35" s="169" t="s">
        <v>320</v>
      </c>
      <c r="C35" s="169" t="s">
        <v>1755</v>
      </c>
      <c r="D35" s="57" t="s">
        <v>338</v>
      </c>
      <c r="E35" s="40">
        <v>43501</v>
      </c>
      <c r="F35" s="41" t="s">
        <v>249</v>
      </c>
      <c r="G35" s="15" t="s">
        <v>748</v>
      </c>
      <c r="H35" s="58" t="s">
        <v>291</v>
      </c>
      <c r="I35" s="21" t="s">
        <v>808</v>
      </c>
      <c r="J35" s="18" t="s">
        <v>728</v>
      </c>
      <c r="K35" s="18"/>
      <c r="L35" s="28">
        <v>11502.7</v>
      </c>
      <c r="M35" s="16" t="s">
        <v>557</v>
      </c>
      <c r="N35" s="38" t="s">
        <v>351</v>
      </c>
      <c r="O35" s="15">
        <v>23</v>
      </c>
      <c r="P35" s="15"/>
      <c r="Q35" s="15" t="s">
        <v>559</v>
      </c>
      <c r="R35" s="38" t="s">
        <v>149</v>
      </c>
      <c r="S35" s="39"/>
      <c r="T35" s="101"/>
      <c r="U35" s="101"/>
      <c r="V35" s="102"/>
      <c r="W35" s="103"/>
      <c r="X35" s="110"/>
      <c r="Y35" s="111"/>
      <c r="Z35" s="112"/>
      <c r="AA35" s="113"/>
      <c r="AB35" s="15">
        <v>70</v>
      </c>
      <c r="AC35" s="15" t="s">
        <v>41</v>
      </c>
      <c r="AD35" s="15">
        <v>14</v>
      </c>
      <c r="AE35" s="15" t="s">
        <v>26</v>
      </c>
      <c r="AF35" s="8"/>
      <c r="AG35" s="8"/>
      <c r="AH35" s="9"/>
      <c r="AI35" s="9"/>
      <c r="AJ35" s="8"/>
      <c r="AK35" s="8"/>
      <c r="AL35" s="8"/>
      <c r="AM35" s="8"/>
      <c r="AN35" s="8"/>
      <c r="AO35" s="8"/>
      <c r="AP35" s="8"/>
      <c r="AQ35" s="8"/>
    </row>
    <row r="36" spans="1:43" hidden="1" x14ac:dyDescent="0.25">
      <c r="A36" s="80" t="s">
        <v>378</v>
      </c>
      <c r="B36" s="169" t="s">
        <v>321</v>
      </c>
      <c r="C36" s="169" t="s">
        <v>1755</v>
      </c>
      <c r="D36" s="57" t="s">
        <v>339</v>
      </c>
      <c r="E36" s="40"/>
      <c r="F36" s="41" t="s">
        <v>249</v>
      </c>
      <c r="G36" s="15" t="s">
        <v>748</v>
      </c>
      <c r="H36" s="58" t="s">
        <v>292</v>
      </c>
      <c r="I36" s="21" t="s">
        <v>593</v>
      </c>
      <c r="J36" s="18" t="s">
        <v>966</v>
      </c>
      <c r="K36" s="18"/>
      <c r="L36" s="28">
        <v>176.68</v>
      </c>
      <c r="M36" s="16" t="s">
        <v>557</v>
      </c>
      <c r="N36" s="38" t="s">
        <v>352</v>
      </c>
      <c r="O36" s="15"/>
      <c r="P36" s="15"/>
      <c r="Q36" s="15" t="s">
        <v>559</v>
      </c>
      <c r="R36" s="38" t="s">
        <v>368</v>
      </c>
      <c r="S36" s="39"/>
      <c r="T36" s="101"/>
      <c r="U36" s="101"/>
      <c r="V36" s="102"/>
      <c r="W36" s="103"/>
      <c r="X36" s="110"/>
      <c r="Y36" s="111"/>
      <c r="Z36" s="112"/>
      <c r="AA36" s="113"/>
      <c r="AB36" s="15">
        <v>70</v>
      </c>
      <c r="AC36" s="15" t="s">
        <v>41</v>
      </c>
      <c r="AD36" s="15">
        <v>14</v>
      </c>
      <c r="AE36" s="15" t="s">
        <v>26</v>
      </c>
      <c r="AF36" s="8"/>
      <c r="AG36" s="8"/>
      <c r="AH36" s="9"/>
      <c r="AI36" s="9"/>
      <c r="AJ36" s="8"/>
      <c r="AK36" s="8"/>
      <c r="AL36" s="8"/>
      <c r="AM36" s="8"/>
      <c r="AN36" s="8"/>
      <c r="AO36" s="8"/>
      <c r="AP36" s="8"/>
      <c r="AQ36" s="8"/>
    </row>
    <row r="37" spans="1:43" hidden="1" x14ac:dyDescent="0.25">
      <c r="A37" s="80" t="s">
        <v>1509</v>
      </c>
      <c r="B37" s="169" t="s">
        <v>322</v>
      </c>
      <c r="C37" s="169" t="s">
        <v>1755</v>
      </c>
      <c r="D37" s="40">
        <v>43433</v>
      </c>
      <c r="E37" s="40">
        <v>43472</v>
      </c>
      <c r="F37" s="41" t="s">
        <v>249</v>
      </c>
      <c r="G37" s="15" t="s">
        <v>748</v>
      </c>
      <c r="H37" s="58" t="s">
        <v>293</v>
      </c>
      <c r="I37" s="21" t="s">
        <v>971</v>
      </c>
      <c r="J37" s="18" t="s">
        <v>146</v>
      </c>
      <c r="K37" s="18"/>
      <c r="L37" s="28">
        <v>244.26</v>
      </c>
      <c r="M37" s="16" t="s">
        <v>557</v>
      </c>
      <c r="N37" s="38" t="s">
        <v>353</v>
      </c>
      <c r="O37" s="15">
        <v>33</v>
      </c>
      <c r="P37" s="15"/>
      <c r="Q37" s="15" t="s">
        <v>559</v>
      </c>
      <c r="R37" s="38" t="s">
        <v>369</v>
      </c>
      <c r="S37" s="39"/>
      <c r="T37" s="101"/>
      <c r="U37" s="101"/>
      <c r="V37" s="102"/>
      <c r="W37" s="103"/>
      <c r="X37" s="110"/>
      <c r="Y37" s="111"/>
      <c r="Z37" s="112"/>
      <c r="AA37" s="113"/>
      <c r="AB37" s="15">
        <v>70</v>
      </c>
      <c r="AC37" s="15" t="s">
        <v>41</v>
      </c>
      <c r="AD37" s="15">
        <v>14</v>
      </c>
      <c r="AE37" s="15" t="s">
        <v>26</v>
      </c>
      <c r="AF37" s="8"/>
      <c r="AG37" s="8"/>
      <c r="AH37" s="9"/>
      <c r="AI37" s="9"/>
      <c r="AJ37" s="8"/>
      <c r="AK37" s="8"/>
      <c r="AL37" s="8"/>
      <c r="AM37" s="8"/>
      <c r="AN37" s="8"/>
      <c r="AO37" s="8"/>
      <c r="AP37" s="8"/>
      <c r="AQ37" s="8"/>
    </row>
    <row r="38" spans="1:43" hidden="1" x14ac:dyDescent="0.25">
      <c r="A38" s="80" t="s">
        <v>1510</v>
      </c>
      <c r="B38" s="169" t="s">
        <v>323</v>
      </c>
      <c r="C38" s="169" t="s">
        <v>1755</v>
      </c>
      <c r="D38" s="40">
        <v>43434</v>
      </c>
      <c r="E38" s="40">
        <v>43488</v>
      </c>
      <c r="F38" s="41" t="s">
        <v>249</v>
      </c>
      <c r="G38" s="54" t="s">
        <v>974</v>
      </c>
      <c r="H38" s="58" t="s">
        <v>294</v>
      </c>
      <c r="I38" s="21" t="s">
        <v>813</v>
      </c>
      <c r="J38" s="18" t="s">
        <v>872</v>
      </c>
      <c r="K38" s="18"/>
      <c r="L38" s="28"/>
      <c r="M38" s="16" t="s">
        <v>557</v>
      </c>
      <c r="N38" s="38" t="s">
        <v>354</v>
      </c>
      <c r="O38" s="15"/>
      <c r="P38" s="15"/>
      <c r="Q38" s="15" t="s">
        <v>559</v>
      </c>
      <c r="R38" s="38" t="s">
        <v>370</v>
      </c>
      <c r="S38" s="39"/>
      <c r="T38" s="101"/>
      <c r="U38" s="101"/>
      <c r="V38" s="102"/>
      <c r="W38" s="103"/>
      <c r="X38" s="110"/>
      <c r="Y38" s="111"/>
      <c r="Z38" s="112"/>
      <c r="AA38" s="113"/>
      <c r="AB38" s="15">
        <v>70</v>
      </c>
      <c r="AC38" s="15" t="s">
        <v>41</v>
      </c>
      <c r="AD38" s="15">
        <v>14</v>
      </c>
      <c r="AE38" s="15" t="s">
        <v>26</v>
      </c>
      <c r="AF38" s="8"/>
      <c r="AG38" s="8"/>
      <c r="AH38" s="9"/>
      <c r="AI38" s="9"/>
      <c r="AJ38" s="8"/>
      <c r="AK38" s="8"/>
      <c r="AL38" s="8"/>
      <c r="AM38" s="8"/>
      <c r="AN38" s="8"/>
      <c r="AO38" s="8"/>
      <c r="AP38" s="8"/>
      <c r="AQ38" s="8"/>
    </row>
    <row r="39" spans="1:43" hidden="1" x14ac:dyDescent="0.25">
      <c r="A39" s="80"/>
      <c r="B39" s="169" t="s">
        <v>324</v>
      </c>
      <c r="C39" s="169" t="s">
        <v>1755</v>
      </c>
      <c r="D39" s="40">
        <v>43434</v>
      </c>
      <c r="E39" s="40"/>
      <c r="F39" s="41" t="s">
        <v>249</v>
      </c>
      <c r="G39" s="16"/>
      <c r="H39" s="58" t="s">
        <v>228</v>
      </c>
      <c r="I39" s="21"/>
      <c r="J39" s="18"/>
      <c r="K39" s="18"/>
      <c r="L39" s="28"/>
      <c r="M39" s="16" t="s">
        <v>557</v>
      </c>
      <c r="N39" s="38" t="s">
        <v>229</v>
      </c>
      <c r="O39" s="15"/>
      <c r="P39" s="15"/>
      <c r="Q39" s="15" t="s">
        <v>559</v>
      </c>
      <c r="R39" s="38" t="s">
        <v>230</v>
      </c>
      <c r="S39" s="39"/>
      <c r="T39" s="101"/>
      <c r="U39" s="101"/>
      <c r="V39" s="102"/>
      <c r="W39" s="103"/>
      <c r="X39" s="110"/>
      <c r="Y39" s="111"/>
      <c r="Z39" s="112"/>
      <c r="AA39" s="113"/>
      <c r="AB39" s="15">
        <v>70</v>
      </c>
      <c r="AC39" s="15" t="s">
        <v>41</v>
      </c>
      <c r="AD39" s="15">
        <v>14</v>
      </c>
      <c r="AE39" s="15" t="s">
        <v>26</v>
      </c>
      <c r="AF39" s="8"/>
      <c r="AG39" s="8"/>
      <c r="AH39" s="9"/>
      <c r="AI39" s="9"/>
      <c r="AJ39" s="8"/>
      <c r="AK39" s="8"/>
      <c r="AL39" s="8"/>
      <c r="AM39" s="8"/>
      <c r="AN39" s="8"/>
      <c r="AO39" s="8"/>
      <c r="AP39" s="8"/>
      <c r="AQ39" s="8"/>
    </row>
    <row r="40" spans="1:43" hidden="1" x14ac:dyDescent="0.25">
      <c r="A40" s="80" t="s">
        <v>379</v>
      </c>
      <c r="B40" s="169" t="s">
        <v>325</v>
      </c>
      <c r="C40" s="169" t="s">
        <v>1755</v>
      </c>
      <c r="D40" s="40">
        <v>43444</v>
      </c>
      <c r="E40" s="40"/>
      <c r="F40" s="41" t="s">
        <v>249</v>
      </c>
      <c r="G40" s="55" t="s">
        <v>986</v>
      </c>
      <c r="H40" s="58" t="s">
        <v>51</v>
      </c>
      <c r="I40" s="21"/>
      <c r="J40" s="18"/>
      <c r="K40" s="18"/>
      <c r="L40" s="28"/>
      <c r="M40" s="16" t="s">
        <v>557</v>
      </c>
      <c r="N40" s="38" t="s">
        <v>355</v>
      </c>
      <c r="O40" s="15"/>
      <c r="P40" s="15"/>
      <c r="Q40" s="15" t="s">
        <v>559</v>
      </c>
      <c r="R40" s="38" t="s">
        <v>371</v>
      </c>
      <c r="S40" s="39"/>
      <c r="T40" s="101"/>
      <c r="U40" s="101"/>
      <c r="V40" s="102"/>
      <c r="W40" s="103"/>
      <c r="X40" s="110"/>
      <c r="Y40" s="111"/>
      <c r="Z40" s="112"/>
      <c r="AA40" s="113"/>
      <c r="AB40" s="15">
        <v>70</v>
      </c>
      <c r="AC40" s="15" t="s">
        <v>41</v>
      </c>
      <c r="AD40" s="15">
        <v>14</v>
      </c>
      <c r="AE40" s="15" t="s">
        <v>26</v>
      </c>
      <c r="AF40" s="8"/>
      <c r="AG40" s="8"/>
      <c r="AH40" s="9"/>
      <c r="AI40" s="9"/>
      <c r="AJ40" s="8"/>
      <c r="AK40" s="8"/>
      <c r="AL40" s="8"/>
      <c r="AM40" s="8"/>
      <c r="AN40" s="8"/>
      <c r="AO40" s="8"/>
      <c r="AP40" s="8"/>
      <c r="AQ40" s="8"/>
    </row>
    <row r="41" spans="1:43" hidden="1" x14ac:dyDescent="0.25">
      <c r="A41" s="80" t="s">
        <v>248</v>
      </c>
      <c r="B41" s="169" t="s">
        <v>326</v>
      </c>
      <c r="C41" s="169" t="s">
        <v>1755</v>
      </c>
      <c r="D41" s="22">
        <v>43444</v>
      </c>
      <c r="E41" s="40">
        <v>43488</v>
      </c>
      <c r="F41" s="41" t="s">
        <v>249</v>
      </c>
      <c r="G41" s="16" t="s">
        <v>973</v>
      </c>
      <c r="H41" s="27" t="s">
        <v>295</v>
      </c>
      <c r="I41" s="21" t="s">
        <v>773</v>
      </c>
      <c r="J41" s="18" t="s">
        <v>774</v>
      </c>
      <c r="K41" s="18"/>
      <c r="L41" s="28">
        <v>622.71</v>
      </c>
      <c r="M41" s="16" t="s">
        <v>557</v>
      </c>
      <c r="N41" s="18" t="s">
        <v>356</v>
      </c>
      <c r="O41" s="15"/>
      <c r="P41" s="15"/>
      <c r="Q41" s="15" t="s">
        <v>559</v>
      </c>
      <c r="R41" s="18" t="s">
        <v>372</v>
      </c>
      <c r="S41" s="15"/>
      <c r="T41" s="104"/>
      <c r="U41" s="104"/>
      <c r="V41" s="105"/>
      <c r="W41" s="106"/>
      <c r="X41" s="110"/>
      <c r="Y41" s="111"/>
      <c r="Z41" s="112"/>
      <c r="AA41" s="113"/>
      <c r="AB41" s="15">
        <v>70</v>
      </c>
      <c r="AC41" s="15" t="s">
        <v>41</v>
      </c>
      <c r="AD41" s="15">
        <v>14</v>
      </c>
      <c r="AE41" s="15" t="s">
        <v>26</v>
      </c>
      <c r="AF41" s="8"/>
      <c r="AG41" s="8"/>
      <c r="AH41" s="9"/>
      <c r="AI41" s="9"/>
      <c r="AJ41" s="8"/>
      <c r="AK41" s="8"/>
      <c r="AL41" s="8"/>
      <c r="AM41" s="8"/>
      <c r="AN41" s="8"/>
      <c r="AO41" s="8"/>
      <c r="AP41" s="8"/>
      <c r="AQ41" s="8"/>
    </row>
    <row r="42" spans="1:43" hidden="1" x14ac:dyDescent="0.25">
      <c r="A42" s="80" t="s">
        <v>1465</v>
      </c>
      <c r="B42" s="169" t="s">
        <v>327</v>
      </c>
      <c r="C42" s="169" t="s">
        <v>1755</v>
      </c>
      <c r="D42" s="40">
        <v>43473</v>
      </c>
      <c r="E42" s="40">
        <v>43490</v>
      </c>
      <c r="F42" s="41" t="s">
        <v>249</v>
      </c>
      <c r="G42" s="15" t="s">
        <v>748</v>
      </c>
      <c r="H42" s="58" t="s">
        <v>296</v>
      </c>
      <c r="I42" s="21" t="s">
        <v>917</v>
      </c>
      <c r="J42" s="18" t="s">
        <v>918</v>
      </c>
      <c r="K42" s="18"/>
      <c r="L42" s="28">
        <v>1629.35</v>
      </c>
      <c r="M42" s="16" t="s">
        <v>557</v>
      </c>
      <c r="N42" s="38" t="s">
        <v>357</v>
      </c>
      <c r="O42" s="15">
        <v>979</v>
      </c>
      <c r="P42" s="15">
        <v>4</v>
      </c>
      <c r="Q42" s="15" t="s">
        <v>559</v>
      </c>
      <c r="R42" s="38" t="s">
        <v>373</v>
      </c>
      <c r="S42" s="39"/>
      <c r="T42" s="101"/>
      <c r="U42" s="101"/>
      <c r="V42" s="102"/>
      <c r="W42" s="103"/>
      <c r="X42" s="110"/>
      <c r="Y42" s="111"/>
      <c r="Z42" s="112"/>
      <c r="AA42" s="113"/>
      <c r="AB42" s="15">
        <v>70</v>
      </c>
      <c r="AC42" s="15" t="s">
        <v>41</v>
      </c>
      <c r="AD42" s="15">
        <v>14</v>
      </c>
      <c r="AE42" s="15" t="s">
        <v>26</v>
      </c>
      <c r="AF42" s="8"/>
      <c r="AG42" s="8"/>
      <c r="AH42" s="9"/>
      <c r="AI42" s="9"/>
      <c r="AJ42" s="8"/>
      <c r="AK42" s="8"/>
      <c r="AL42" s="8"/>
      <c r="AM42" s="8"/>
      <c r="AN42" s="8"/>
      <c r="AO42" s="8"/>
      <c r="AP42" s="8"/>
      <c r="AQ42" s="8"/>
    </row>
    <row r="43" spans="1:43" hidden="1" x14ac:dyDescent="0.25">
      <c r="A43" s="80" t="s">
        <v>1466</v>
      </c>
      <c r="B43" s="169" t="s">
        <v>328</v>
      </c>
      <c r="C43" s="169" t="s">
        <v>1755</v>
      </c>
      <c r="D43" s="40">
        <v>43473</v>
      </c>
      <c r="E43" s="40">
        <v>43522</v>
      </c>
      <c r="F43" s="41" t="s">
        <v>249</v>
      </c>
      <c r="G43" s="15" t="s">
        <v>748</v>
      </c>
      <c r="H43" s="58" t="s">
        <v>297</v>
      </c>
      <c r="I43" s="21" t="s">
        <v>29</v>
      </c>
      <c r="J43" s="18" t="s">
        <v>1289</v>
      </c>
      <c r="K43" s="18"/>
      <c r="L43" s="28">
        <v>178.13</v>
      </c>
      <c r="M43" s="16" t="s">
        <v>557</v>
      </c>
      <c r="N43" s="38" t="s">
        <v>1467</v>
      </c>
      <c r="O43" s="15">
        <v>23</v>
      </c>
      <c r="P43" s="15"/>
      <c r="Q43" s="15" t="s">
        <v>559</v>
      </c>
      <c r="R43" s="38" t="s">
        <v>374</v>
      </c>
      <c r="S43" s="39"/>
      <c r="T43" s="101"/>
      <c r="U43" s="101"/>
      <c r="V43" s="102"/>
      <c r="W43" s="103"/>
      <c r="X43" s="110"/>
      <c r="Y43" s="111"/>
      <c r="Z43" s="112"/>
      <c r="AA43" s="113"/>
      <c r="AB43" s="15">
        <v>70</v>
      </c>
      <c r="AC43" s="15" t="s">
        <v>41</v>
      </c>
      <c r="AD43" s="15">
        <v>14</v>
      </c>
      <c r="AE43" s="15" t="s">
        <v>26</v>
      </c>
      <c r="AF43" s="8"/>
      <c r="AG43" s="8"/>
      <c r="AH43" s="9"/>
      <c r="AI43" s="9"/>
      <c r="AJ43" s="8"/>
      <c r="AK43" s="8"/>
      <c r="AL43" s="8"/>
      <c r="AM43" s="8"/>
      <c r="AN43" s="8"/>
      <c r="AO43" s="8"/>
      <c r="AP43" s="8"/>
      <c r="AQ43" s="8"/>
    </row>
    <row r="44" spans="1:43" hidden="1" x14ac:dyDescent="0.25">
      <c r="A44" s="80" t="s">
        <v>1468</v>
      </c>
      <c r="B44" s="169" t="s">
        <v>329</v>
      </c>
      <c r="C44" s="169" t="s">
        <v>1755</v>
      </c>
      <c r="D44" s="40">
        <v>43475</v>
      </c>
      <c r="E44" s="40">
        <v>43509</v>
      </c>
      <c r="F44" s="41" t="s">
        <v>249</v>
      </c>
      <c r="G44" s="15" t="s">
        <v>748</v>
      </c>
      <c r="H44" s="58" t="s">
        <v>298</v>
      </c>
      <c r="I44" s="21" t="s">
        <v>31</v>
      </c>
      <c r="J44" s="18" t="s">
        <v>77</v>
      </c>
      <c r="K44" s="18"/>
      <c r="L44" s="28">
        <v>420.03</v>
      </c>
      <c r="M44" s="16" t="s">
        <v>557</v>
      </c>
      <c r="N44" s="38" t="s">
        <v>358</v>
      </c>
      <c r="O44" s="15">
        <v>57</v>
      </c>
      <c r="P44" s="15"/>
      <c r="Q44" s="15" t="s">
        <v>559</v>
      </c>
      <c r="R44" s="38" t="s">
        <v>375</v>
      </c>
      <c r="S44" s="39"/>
      <c r="T44" s="101"/>
      <c r="U44" s="101"/>
      <c r="V44" s="102"/>
      <c r="W44" s="103"/>
      <c r="X44" s="110"/>
      <c r="Y44" s="111"/>
      <c r="Z44" s="112"/>
      <c r="AA44" s="113"/>
      <c r="AB44" s="15">
        <v>70</v>
      </c>
      <c r="AC44" s="15" t="s">
        <v>41</v>
      </c>
      <c r="AD44" s="15">
        <v>14</v>
      </c>
      <c r="AE44" s="15" t="s">
        <v>26</v>
      </c>
      <c r="AF44" s="8"/>
      <c r="AG44" s="8"/>
      <c r="AH44" s="9"/>
      <c r="AI44" s="9"/>
      <c r="AJ44" s="8"/>
      <c r="AK44" s="8"/>
      <c r="AL44" s="8"/>
      <c r="AM44" s="8"/>
      <c r="AN44" s="8"/>
      <c r="AO44" s="8"/>
      <c r="AP44" s="8"/>
      <c r="AQ44" s="8"/>
    </row>
    <row r="45" spans="1:43" hidden="1" x14ac:dyDescent="0.25">
      <c r="A45" s="80" t="s">
        <v>1469</v>
      </c>
      <c r="B45" s="169" t="s">
        <v>330</v>
      </c>
      <c r="C45" s="169" t="s">
        <v>1755</v>
      </c>
      <c r="D45" s="40">
        <v>43475</v>
      </c>
      <c r="E45" s="40">
        <v>43556</v>
      </c>
      <c r="F45" s="41" t="s">
        <v>249</v>
      </c>
      <c r="G45" s="15" t="s">
        <v>748</v>
      </c>
      <c r="H45" s="58" t="s">
        <v>299</v>
      </c>
      <c r="I45" s="21" t="s">
        <v>676</v>
      </c>
      <c r="J45" s="18" t="s">
        <v>80</v>
      </c>
      <c r="K45" s="18"/>
      <c r="L45" s="28">
        <v>361.19</v>
      </c>
      <c r="M45" s="16" t="s">
        <v>557</v>
      </c>
      <c r="N45" s="38" t="s">
        <v>359</v>
      </c>
      <c r="O45" s="15">
        <v>117</v>
      </c>
      <c r="P45" s="15"/>
      <c r="Q45" s="15" t="s">
        <v>559</v>
      </c>
      <c r="R45" s="38" t="s">
        <v>376</v>
      </c>
      <c r="S45" s="39"/>
      <c r="T45" s="101"/>
      <c r="U45" s="101"/>
      <c r="V45" s="102"/>
      <c r="W45" s="103"/>
      <c r="X45" s="110"/>
      <c r="Y45" s="111"/>
      <c r="Z45" s="112"/>
      <c r="AA45" s="113"/>
      <c r="AB45" s="15">
        <v>70</v>
      </c>
      <c r="AC45" s="15" t="s">
        <v>41</v>
      </c>
      <c r="AD45" s="15">
        <v>14</v>
      </c>
      <c r="AE45" s="15" t="s">
        <v>26</v>
      </c>
      <c r="AF45" s="8"/>
      <c r="AG45" s="8"/>
      <c r="AH45" s="9"/>
      <c r="AI45" s="9"/>
      <c r="AJ45" s="8"/>
      <c r="AK45" s="8"/>
      <c r="AL45" s="8"/>
      <c r="AM45" s="8"/>
      <c r="AN45" s="8"/>
      <c r="AO45" s="8"/>
      <c r="AP45" s="8"/>
      <c r="AQ45" s="8"/>
    </row>
    <row r="46" spans="1:43" hidden="1" x14ac:dyDescent="0.25">
      <c r="A46" s="80"/>
      <c r="B46" s="169" t="s">
        <v>331</v>
      </c>
      <c r="C46" s="169" t="s">
        <v>1755</v>
      </c>
      <c r="D46" s="40">
        <v>43475</v>
      </c>
      <c r="E46" s="40"/>
      <c r="F46" s="41" t="s">
        <v>249</v>
      </c>
      <c r="G46" s="15" t="s">
        <v>748</v>
      </c>
      <c r="H46" s="58" t="s">
        <v>300</v>
      </c>
      <c r="I46" s="21"/>
      <c r="J46" s="18"/>
      <c r="K46" s="18"/>
      <c r="L46" s="28"/>
      <c r="M46" s="16" t="s">
        <v>557</v>
      </c>
      <c r="N46" s="38" t="s">
        <v>360</v>
      </c>
      <c r="O46" s="15"/>
      <c r="P46" s="15"/>
      <c r="Q46" s="15" t="s">
        <v>559</v>
      </c>
      <c r="R46" s="38" t="s">
        <v>377</v>
      </c>
      <c r="S46" s="39"/>
      <c r="T46" s="101"/>
      <c r="U46" s="101"/>
      <c r="V46" s="102"/>
      <c r="W46" s="103"/>
      <c r="X46" s="110"/>
      <c r="Y46" s="111"/>
      <c r="Z46" s="112"/>
      <c r="AA46" s="113"/>
      <c r="AB46" s="15">
        <v>70</v>
      </c>
      <c r="AC46" s="15" t="s">
        <v>41</v>
      </c>
      <c r="AD46" s="15">
        <v>14</v>
      </c>
      <c r="AE46" s="15" t="s">
        <v>26</v>
      </c>
      <c r="AF46" s="8"/>
      <c r="AG46" s="8"/>
      <c r="AH46" s="9"/>
      <c r="AI46" s="9"/>
      <c r="AJ46" s="8"/>
      <c r="AK46" s="8"/>
      <c r="AL46" s="8"/>
      <c r="AM46" s="8"/>
      <c r="AN46" s="8"/>
      <c r="AO46" s="8"/>
      <c r="AP46" s="8"/>
      <c r="AQ46" s="8"/>
    </row>
    <row r="47" spans="1:43" hidden="1" x14ac:dyDescent="0.25">
      <c r="A47" s="80" t="s">
        <v>380</v>
      </c>
      <c r="B47" s="169" t="s">
        <v>332</v>
      </c>
      <c r="C47" s="169" t="s">
        <v>1755</v>
      </c>
      <c r="D47" s="40">
        <v>43481</v>
      </c>
      <c r="E47" s="40"/>
      <c r="F47" s="41" t="s">
        <v>249</v>
      </c>
      <c r="G47" s="15" t="s">
        <v>748</v>
      </c>
      <c r="H47" s="58" t="s">
        <v>301</v>
      </c>
      <c r="I47" s="21" t="s">
        <v>962</v>
      </c>
      <c r="J47" s="18" t="s">
        <v>967</v>
      </c>
      <c r="K47" s="18"/>
      <c r="L47" s="28">
        <v>70.92</v>
      </c>
      <c r="M47" s="16" t="s">
        <v>557</v>
      </c>
      <c r="N47" s="38" t="s">
        <v>361</v>
      </c>
      <c r="O47" s="15"/>
      <c r="P47" s="15"/>
      <c r="Q47" s="15" t="s">
        <v>559</v>
      </c>
      <c r="R47" s="38" t="s">
        <v>73</v>
      </c>
      <c r="S47" s="39"/>
      <c r="T47" s="101"/>
      <c r="U47" s="101"/>
      <c r="V47" s="102"/>
      <c r="W47" s="103"/>
      <c r="X47" s="110"/>
      <c r="Y47" s="111"/>
      <c r="Z47" s="112"/>
      <c r="AA47" s="113"/>
      <c r="AB47" s="15">
        <v>70</v>
      </c>
      <c r="AC47" s="15" t="s">
        <v>41</v>
      </c>
      <c r="AD47" s="15">
        <v>14</v>
      </c>
      <c r="AE47" s="15" t="s">
        <v>26</v>
      </c>
      <c r="AF47" s="8"/>
      <c r="AG47" s="8"/>
      <c r="AH47" s="9"/>
      <c r="AI47" s="9"/>
      <c r="AJ47" s="8"/>
      <c r="AK47" s="8"/>
      <c r="AL47" s="8"/>
      <c r="AM47" s="8"/>
      <c r="AN47" s="8"/>
      <c r="AO47" s="8"/>
      <c r="AP47" s="8"/>
      <c r="AQ47" s="8"/>
    </row>
    <row r="48" spans="1:43" hidden="1" x14ac:dyDescent="0.25">
      <c r="A48" s="80" t="s">
        <v>1470</v>
      </c>
      <c r="B48" s="169" t="s">
        <v>333</v>
      </c>
      <c r="C48" s="169" t="s">
        <v>1755</v>
      </c>
      <c r="D48" s="40">
        <v>43483</v>
      </c>
      <c r="E48" s="40">
        <v>43549</v>
      </c>
      <c r="F48" s="41" t="s">
        <v>249</v>
      </c>
      <c r="G48" s="15" t="s">
        <v>748</v>
      </c>
      <c r="H48" s="58" t="s">
        <v>302</v>
      </c>
      <c r="I48" s="21" t="s">
        <v>66</v>
      </c>
      <c r="J48" s="18" t="s">
        <v>968</v>
      </c>
      <c r="K48" s="18"/>
      <c r="L48" s="31">
        <v>595.65</v>
      </c>
      <c r="M48" s="16" t="s">
        <v>557</v>
      </c>
      <c r="N48" s="38" t="s">
        <v>362</v>
      </c>
      <c r="O48" s="15">
        <v>92</v>
      </c>
      <c r="P48" s="15"/>
      <c r="Q48" s="15" t="s">
        <v>559</v>
      </c>
      <c r="R48" s="38" t="s">
        <v>372</v>
      </c>
      <c r="S48" s="39"/>
      <c r="T48" s="101"/>
      <c r="U48" s="101"/>
      <c r="V48" s="102"/>
      <c r="W48" s="103"/>
      <c r="X48" s="110"/>
      <c r="Y48" s="111"/>
      <c r="Z48" s="112"/>
      <c r="AA48" s="113"/>
      <c r="AB48" s="15">
        <v>70</v>
      </c>
      <c r="AC48" s="15" t="s">
        <v>41</v>
      </c>
      <c r="AD48" s="15">
        <v>14</v>
      </c>
      <c r="AE48" s="15" t="s">
        <v>26</v>
      </c>
      <c r="AF48" s="8"/>
      <c r="AG48" s="8"/>
      <c r="AH48" s="9"/>
      <c r="AI48" s="9"/>
      <c r="AJ48" s="8"/>
      <c r="AK48" s="8"/>
      <c r="AL48" s="8"/>
      <c r="AM48" s="8"/>
      <c r="AN48" s="8"/>
      <c r="AO48" s="8"/>
      <c r="AP48" s="8"/>
      <c r="AQ48" s="8"/>
    </row>
    <row r="49" spans="1:54" ht="20.25" hidden="1" customHeight="1" x14ac:dyDescent="0.25">
      <c r="A49" s="82" t="s">
        <v>1454</v>
      </c>
      <c r="B49" s="169" t="s">
        <v>539</v>
      </c>
      <c r="C49" s="169" t="s">
        <v>1755</v>
      </c>
      <c r="D49" s="19">
        <v>43474</v>
      </c>
      <c r="E49" s="19">
        <v>43487</v>
      </c>
      <c r="F49" s="41" t="s">
        <v>249</v>
      </c>
      <c r="G49" s="15" t="s">
        <v>896</v>
      </c>
      <c r="H49" s="58" t="s">
        <v>232</v>
      </c>
      <c r="I49" s="18" t="s">
        <v>233</v>
      </c>
      <c r="J49" s="18" t="s">
        <v>234</v>
      </c>
      <c r="K49" s="37"/>
      <c r="L49" s="31">
        <v>460.81</v>
      </c>
      <c r="M49" s="16" t="s">
        <v>557</v>
      </c>
      <c r="N49" s="37" t="s">
        <v>235</v>
      </c>
      <c r="O49" s="41">
        <v>859</v>
      </c>
      <c r="P49" s="15"/>
      <c r="Q49" s="15" t="s">
        <v>559</v>
      </c>
      <c r="R49" s="37" t="s">
        <v>236</v>
      </c>
      <c r="S49" s="41"/>
      <c r="T49" s="101"/>
      <c r="U49" s="101"/>
      <c r="V49" s="102"/>
      <c r="W49" s="103"/>
      <c r="X49" s="110"/>
      <c r="Y49" s="111"/>
      <c r="Z49" s="112"/>
      <c r="AA49" s="113"/>
      <c r="AB49" s="15">
        <v>70</v>
      </c>
      <c r="AC49" s="15" t="s">
        <v>41</v>
      </c>
      <c r="AD49" s="15">
        <v>14</v>
      </c>
      <c r="AE49" s="15" t="s">
        <v>26</v>
      </c>
      <c r="AF49" s="8"/>
      <c r="AG49" s="8"/>
      <c r="AH49" s="7"/>
      <c r="AI49" s="9"/>
      <c r="AJ49" s="8" t="s">
        <v>74</v>
      </c>
      <c r="AK49" s="8"/>
      <c r="AL49" s="8"/>
      <c r="AM49" s="8"/>
      <c r="AN49" s="8"/>
      <c r="AO49" s="8"/>
      <c r="AP49" s="8"/>
      <c r="AQ49" s="8"/>
    </row>
    <row r="50" spans="1:54" hidden="1" x14ac:dyDescent="0.25">
      <c r="A50" s="82" t="s">
        <v>1471</v>
      </c>
      <c r="B50" s="169" t="s">
        <v>556</v>
      </c>
      <c r="C50" s="169" t="s">
        <v>1755</v>
      </c>
      <c r="D50" s="22">
        <v>43488</v>
      </c>
      <c r="E50" s="65">
        <v>43530</v>
      </c>
      <c r="F50" s="41" t="s">
        <v>249</v>
      </c>
      <c r="G50" s="15" t="s">
        <v>748</v>
      </c>
      <c r="H50" s="27" t="s">
        <v>554</v>
      </c>
      <c r="I50" s="17" t="s">
        <v>555</v>
      </c>
      <c r="J50" s="17" t="s">
        <v>27</v>
      </c>
      <c r="K50" s="17"/>
      <c r="L50" s="31">
        <v>308.44</v>
      </c>
      <c r="M50" s="16" t="s">
        <v>557</v>
      </c>
      <c r="N50" s="17" t="s">
        <v>558</v>
      </c>
      <c r="O50" s="16">
        <v>251</v>
      </c>
      <c r="P50" s="16"/>
      <c r="Q50" s="15" t="s">
        <v>559</v>
      </c>
      <c r="R50" s="17" t="s">
        <v>560</v>
      </c>
      <c r="S50" s="16"/>
      <c r="T50" s="104"/>
      <c r="U50" s="104"/>
      <c r="V50" s="105"/>
      <c r="W50" s="106"/>
      <c r="X50" s="110"/>
      <c r="Y50" s="111"/>
      <c r="Z50" s="112"/>
      <c r="AA50" s="113"/>
      <c r="AB50" s="15">
        <v>70</v>
      </c>
      <c r="AC50" s="15" t="s">
        <v>41</v>
      </c>
      <c r="AD50" s="15">
        <v>14</v>
      </c>
      <c r="AE50" s="15" t="s">
        <v>26</v>
      </c>
      <c r="AF50" s="6"/>
      <c r="AG50" s="6"/>
      <c r="AH50" s="6"/>
      <c r="AI50" s="6"/>
      <c r="AJ50" s="8" t="s">
        <v>74</v>
      </c>
      <c r="AK50" s="6"/>
      <c r="AL50" s="6"/>
      <c r="AM50" s="6"/>
      <c r="AN50" s="8"/>
      <c r="AO50" s="8"/>
      <c r="AP50" s="8"/>
      <c r="AQ50" s="8"/>
    </row>
    <row r="51" spans="1:54" hidden="1" x14ac:dyDescent="0.25">
      <c r="A51" s="82" t="s">
        <v>1472</v>
      </c>
      <c r="B51" s="169" t="s">
        <v>615</v>
      </c>
      <c r="C51" s="169" t="s">
        <v>1755</v>
      </c>
      <c r="D51" s="19">
        <v>43490</v>
      </c>
      <c r="E51" s="64">
        <v>43567</v>
      </c>
      <c r="F51" s="41" t="s">
        <v>249</v>
      </c>
      <c r="G51" s="15" t="s">
        <v>748</v>
      </c>
      <c r="H51" s="59" t="s">
        <v>587</v>
      </c>
      <c r="I51" s="18" t="s">
        <v>588</v>
      </c>
      <c r="J51" s="18" t="s">
        <v>589</v>
      </c>
      <c r="K51" s="18"/>
      <c r="L51" s="31">
        <v>486.43</v>
      </c>
      <c r="M51" s="16" t="s">
        <v>557</v>
      </c>
      <c r="N51" s="18" t="s">
        <v>590</v>
      </c>
      <c r="O51" s="15">
        <v>374</v>
      </c>
      <c r="P51" s="15"/>
      <c r="Q51" s="15" t="s">
        <v>559</v>
      </c>
      <c r="R51" s="18" t="s">
        <v>591</v>
      </c>
      <c r="S51" s="15"/>
      <c r="T51" s="104"/>
      <c r="U51" s="104"/>
      <c r="V51" s="105"/>
      <c r="W51" s="106"/>
      <c r="X51" s="110"/>
      <c r="Y51" s="111"/>
      <c r="Z51" s="112"/>
      <c r="AA51" s="113"/>
      <c r="AB51" s="15">
        <v>70</v>
      </c>
      <c r="AC51" s="15" t="s">
        <v>41</v>
      </c>
      <c r="AD51" s="15">
        <v>14</v>
      </c>
      <c r="AE51" s="15" t="s">
        <v>26</v>
      </c>
      <c r="AF51" s="30"/>
      <c r="AG51" s="18"/>
      <c r="AH51" s="18"/>
      <c r="AI51" s="18"/>
      <c r="AJ51" s="18" t="s">
        <v>74</v>
      </c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idden="1" x14ac:dyDescent="0.25">
      <c r="A52" s="82" t="s">
        <v>74</v>
      </c>
      <c r="B52" s="169" t="s">
        <v>614</v>
      </c>
      <c r="C52" s="169" t="s">
        <v>1755</v>
      </c>
      <c r="D52" s="19">
        <v>43493</v>
      </c>
      <c r="E52" s="18"/>
      <c r="F52" s="41" t="s">
        <v>249</v>
      </c>
      <c r="G52" s="15" t="s">
        <v>748</v>
      </c>
      <c r="H52" s="59" t="s">
        <v>599</v>
      </c>
      <c r="I52" s="18" t="s">
        <v>600</v>
      </c>
      <c r="J52" s="18" t="s">
        <v>601</v>
      </c>
      <c r="K52" s="18"/>
      <c r="M52" s="16" t="s">
        <v>557</v>
      </c>
      <c r="N52" s="18" t="s">
        <v>602</v>
      </c>
      <c r="O52" s="15">
        <v>19</v>
      </c>
      <c r="P52" s="15"/>
      <c r="Q52" s="15" t="s">
        <v>559</v>
      </c>
      <c r="R52" s="18" t="s">
        <v>603</v>
      </c>
      <c r="S52" s="15"/>
      <c r="T52" s="104"/>
      <c r="U52" s="104"/>
      <c r="V52" s="105"/>
      <c r="W52" s="106"/>
      <c r="X52" s="110"/>
      <c r="Y52" s="111"/>
      <c r="Z52" s="112"/>
      <c r="AA52" s="113"/>
      <c r="AB52" s="15">
        <v>70</v>
      </c>
      <c r="AC52" s="15" t="s">
        <v>41</v>
      </c>
      <c r="AD52" s="15">
        <v>14</v>
      </c>
      <c r="AE52" s="15" t="s">
        <v>26</v>
      </c>
      <c r="AF52" s="6"/>
      <c r="AG52" s="6"/>
      <c r="AH52" s="6"/>
      <c r="AI52" s="6"/>
      <c r="AJ52" s="8" t="s">
        <v>74</v>
      </c>
      <c r="AK52" s="6"/>
      <c r="AL52" s="6"/>
      <c r="AM52" s="6"/>
      <c r="AN52" s="8"/>
      <c r="AO52" s="8"/>
      <c r="AP52" s="8"/>
      <c r="AQ52" s="8"/>
    </row>
    <row r="53" spans="1:54" hidden="1" x14ac:dyDescent="0.25">
      <c r="A53" s="82" t="s">
        <v>1460</v>
      </c>
      <c r="B53" s="169" t="s">
        <v>613</v>
      </c>
      <c r="C53" s="169" t="s">
        <v>1755</v>
      </c>
      <c r="D53" s="22">
        <v>43487</v>
      </c>
      <c r="E53" s="17"/>
      <c r="F53" s="41" t="s">
        <v>249</v>
      </c>
      <c r="G53" s="16" t="s">
        <v>2489</v>
      </c>
      <c r="H53" s="27" t="s">
        <v>534</v>
      </c>
      <c r="I53" s="17" t="s">
        <v>146</v>
      </c>
      <c r="J53" s="17" t="s">
        <v>535</v>
      </c>
      <c r="K53" s="17" t="s">
        <v>534</v>
      </c>
      <c r="L53" s="31">
        <v>523.6</v>
      </c>
      <c r="M53" s="16" t="s">
        <v>557</v>
      </c>
      <c r="N53" s="17" t="s">
        <v>536</v>
      </c>
      <c r="O53" s="16">
        <v>404</v>
      </c>
      <c r="P53" s="16"/>
      <c r="Q53" s="15" t="s">
        <v>559</v>
      </c>
      <c r="R53" s="17" t="s">
        <v>213</v>
      </c>
      <c r="S53" s="16"/>
      <c r="T53" s="104"/>
      <c r="U53" s="104"/>
      <c r="V53" s="105"/>
      <c r="W53" s="106"/>
      <c r="X53" s="110"/>
      <c r="Y53" s="111"/>
      <c r="Z53" s="112"/>
      <c r="AA53" s="113"/>
      <c r="AB53" s="15">
        <v>70</v>
      </c>
      <c r="AC53" s="15" t="s">
        <v>41</v>
      </c>
      <c r="AD53" s="15">
        <v>14</v>
      </c>
      <c r="AE53" s="15" t="s">
        <v>26</v>
      </c>
      <c r="AF53" s="6"/>
      <c r="AG53" s="6"/>
      <c r="AH53" s="6" t="s">
        <v>246</v>
      </c>
      <c r="AI53" s="6"/>
      <c r="AJ53" s="8" t="s">
        <v>74</v>
      </c>
      <c r="AK53" s="6"/>
      <c r="AL53" s="6"/>
      <c r="AM53" s="6"/>
      <c r="AN53" s="8"/>
      <c r="AO53" s="8"/>
      <c r="AP53" s="8"/>
      <c r="AQ53" s="8"/>
    </row>
    <row r="54" spans="1:54" ht="19.5" hidden="1" customHeight="1" x14ac:dyDescent="0.25">
      <c r="A54" s="82" t="s">
        <v>1473</v>
      </c>
      <c r="B54" s="169" t="s">
        <v>852</v>
      </c>
      <c r="C54" s="169" t="s">
        <v>1755</v>
      </c>
      <c r="D54" s="19">
        <v>43493</v>
      </c>
      <c r="E54" s="64">
        <v>43510</v>
      </c>
      <c r="F54" s="41" t="s">
        <v>249</v>
      </c>
      <c r="G54" s="15"/>
      <c r="H54" s="59" t="s">
        <v>802</v>
      </c>
      <c r="I54" s="18" t="s">
        <v>611</v>
      </c>
      <c r="J54" s="18" t="s">
        <v>601</v>
      </c>
      <c r="K54" s="18"/>
      <c r="L54" s="31">
        <v>625.16999999999996</v>
      </c>
      <c r="M54" s="16" t="s">
        <v>557</v>
      </c>
      <c r="N54" s="18" t="s">
        <v>602</v>
      </c>
      <c r="O54" s="15">
        <v>19</v>
      </c>
      <c r="P54" s="15"/>
      <c r="Q54" s="15" t="s">
        <v>559</v>
      </c>
      <c r="R54" s="18" t="s">
        <v>612</v>
      </c>
      <c r="S54" s="15"/>
      <c r="T54" s="104"/>
      <c r="U54" s="104"/>
      <c r="V54" s="105"/>
      <c r="W54" s="106"/>
      <c r="X54" s="110"/>
      <c r="Y54" s="111"/>
      <c r="Z54" s="112"/>
      <c r="AA54" s="113"/>
      <c r="AB54" s="15">
        <v>70</v>
      </c>
      <c r="AC54" s="15" t="s">
        <v>41</v>
      </c>
      <c r="AD54" s="15">
        <v>14</v>
      </c>
      <c r="AE54" s="15" t="s">
        <v>26</v>
      </c>
      <c r="AF54" s="6"/>
      <c r="AG54" s="6"/>
      <c r="AH54" s="6" t="s">
        <v>246</v>
      </c>
      <c r="AI54" s="6"/>
      <c r="AJ54" s="8" t="s">
        <v>74</v>
      </c>
      <c r="AK54" s="6"/>
      <c r="AL54" s="6"/>
      <c r="AM54" s="6"/>
      <c r="AN54" s="8"/>
      <c r="AO54" s="8"/>
      <c r="AP54" s="8"/>
      <c r="AQ54" s="8"/>
    </row>
    <row r="55" spans="1:54" ht="16.5" hidden="1" customHeight="1" x14ac:dyDescent="0.25">
      <c r="A55" s="82" t="s">
        <v>1461</v>
      </c>
      <c r="B55" s="169" t="s">
        <v>616</v>
      </c>
      <c r="C55" s="169" t="s">
        <v>1755</v>
      </c>
      <c r="D55" s="19">
        <v>43489</v>
      </c>
      <c r="E55" s="17"/>
      <c r="F55" s="41" t="s">
        <v>249</v>
      </c>
      <c r="G55" s="16" t="s">
        <v>2490</v>
      </c>
      <c r="H55" s="27" t="s">
        <v>608</v>
      </c>
      <c r="I55" s="17" t="s">
        <v>609</v>
      </c>
      <c r="J55" s="17" t="s">
        <v>453</v>
      </c>
      <c r="K55" s="17" t="s">
        <v>610</v>
      </c>
      <c r="L55" s="31">
        <v>1419.41</v>
      </c>
      <c r="M55" s="16" t="s">
        <v>557</v>
      </c>
      <c r="N55" s="17" t="s">
        <v>461</v>
      </c>
      <c r="O55" s="16">
        <v>130</v>
      </c>
      <c r="P55" s="16"/>
      <c r="Q55" s="15" t="s">
        <v>559</v>
      </c>
      <c r="R55" s="17" t="s">
        <v>236</v>
      </c>
      <c r="S55" s="16"/>
      <c r="T55" s="104"/>
      <c r="U55" s="104"/>
      <c r="V55" s="105"/>
      <c r="W55" s="106"/>
      <c r="X55" s="110"/>
      <c r="Y55" s="111"/>
      <c r="Z55" s="112"/>
      <c r="AA55" s="113"/>
      <c r="AB55" s="15">
        <v>70</v>
      </c>
      <c r="AC55" s="15" t="s">
        <v>41</v>
      </c>
      <c r="AD55" s="15">
        <v>14</v>
      </c>
      <c r="AE55" s="15" t="s">
        <v>26</v>
      </c>
      <c r="AF55" s="6"/>
      <c r="AG55" s="6"/>
      <c r="AH55" s="6"/>
      <c r="AI55" s="6"/>
      <c r="AJ55" s="8" t="s">
        <v>74</v>
      </c>
      <c r="AK55" s="6"/>
      <c r="AL55" s="6"/>
      <c r="AM55" s="6"/>
      <c r="AN55" s="8"/>
      <c r="AO55" s="8"/>
      <c r="AP55" s="8"/>
      <c r="AQ55" s="8"/>
    </row>
    <row r="56" spans="1:54" hidden="1" x14ac:dyDescent="0.25">
      <c r="A56" s="82" t="s">
        <v>1474</v>
      </c>
      <c r="B56" s="169" t="s">
        <v>678</v>
      </c>
      <c r="C56" s="169" t="s">
        <v>1755</v>
      </c>
      <c r="D56" s="19">
        <v>43501</v>
      </c>
      <c r="E56" s="64">
        <v>43537</v>
      </c>
      <c r="F56" s="41" t="s">
        <v>249</v>
      </c>
      <c r="G56" s="15"/>
      <c r="H56" s="59" t="s">
        <v>663</v>
      </c>
      <c r="I56" s="18" t="s">
        <v>30</v>
      </c>
      <c r="J56" s="18" t="s">
        <v>664</v>
      </c>
      <c r="K56" s="18"/>
      <c r="L56" s="31">
        <v>630.09</v>
      </c>
      <c r="M56" s="16" t="s">
        <v>557</v>
      </c>
      <c r="N56" s="18" t="s">
        <v>362</v>
      </c>
      <c r="O56" s="15">
        <v>123</v>
      </c>
      <c r="P56" s="15"/>
      <c r="Q56" s="15" t="s">
        <v>559</v>
      </c>
      <c r="R56" s="18" t="s">
        <v>59</v>
      </c>
      <c r="S56" s="15"/>
      <c r="T56" s="104"/>
      <c r="U56" s="104"/>
      <c r="V56" s="105"/>
      <c r="W56" s="106"/>
      <c r="X56" s="110"/>
      <c r="Y56" s="111"/>
      <c r="Z56" s="112"/>
      <c r="AA56" s="113"/>
      <c r="AB56" s="15">
        <v>70</v>
      </c>
      <c r="AC56" s="15" t="s">
        <v>41</v>
      </c>
      <c r="AD56" s="15">
        <v>14</v>
      </c>
      <c r="AE56" s="15" t="s">
        <v>26</v>
      </c>
      <c r="AF56" s="6"/>
      <c r="AG56" s="6"/>
      <c r="AH56" s="6"/>
      <c r="AI56" s="6"/>
      <c r="AJ56" s="8" t="s">
        <v>74</v>
      </c>
      <c r="AK56" s="6"/>
      <c r="AL56" s="6"/>
      <c r="AM56" s="6"/>
      <c r="AN56" s="8"/>
      <c r="AO56" s="8"/>
      <c r="AP56" s="8"/>
      <c r="AQ56" s="8"/>
    </row>
    <row r="57" spans="1:54" hidden="1" x14ac:dyDescent="0.25">
      <c r="A57" s="82"/>
      <c r="B57" s="169" t="s">
        <v>679</v>
      </c>
      <c r="C57" s="169" t="s">
        <v>1755</v>
      </c>
      <c r="D57" s="19">
        <v>43501</v>
      </c>
      <c r="E57" s="18"/>
      <c r="F57" s="41" t="s">
        <v>249</v>
      </c>
      <c r="G57" s="15"/>
      <c r="H57" s="59" t="s">
        <v>680</v>
      </c>
      <c r="I57" s="18" t="s">
        <v>681</v>
      </c>
      <c r="J57" s="18" t="s">
        <v>682</v>
      </c>
      <c r="K57" s="18"/>
      <c r="L57" s="31">
        <v>220.29</v>
      </c>
      <c r="M57" s="16" t="s">
        <v>557</v>
      </c>
      <c r="N57" s="18" t="s">
        <v>675</v>
      </c>
      <c r="O57" s="15">
        <v>17</v>
      </c>
      <c r="P57" s="15" t="s">
        <v>459</v>
      </c>
      <c r="Q57" s="15" t="s">
        <v>559</v>
      </c>
      <c r="R57" s="18" t="s">
        <v>497</v>
      </c>
      <c r="S57" s="15"/>
      <c r="T57" s="104"/>
      <c r="U57" s="104"/>
      <c r="V57" s="105"/>
      <c r="W57" s="106"/>
      <c r="X57" s="110"/>
      <c r="Y57" s="111"/>
      <c r="Z57" s="112"/>
      <c r="AA57" s="113"/>
      <c r="AB57" s="15">
        <v>70</v>
      </c>
      <c r="AC57" s="15" t="s">
        <v>41</v>
      </c>
      <c r="AD57" s="15">
        <v>14</v>
      </c>
      <c r="AE57" s="15" t="s">
        <v>26</v>
      </c>
      <c r="AF57" s="6"/>
      <c r="AG57" s="6"/>
      <c r="AH57" s="6"/>
      <c r="AI57" s="6"/>
      <c r="AJ57" s="8" t="s">
        <v>74</v>
      </c>
      <c r="AK57" s="6"/>
      <c r="AL57" s="6"/>
      <c r="AM57" s="6"/>
      <c r="AN57" s="8"/>
      <c r="AO57" s="8"/>
      <c r="AP57" s="8"/>
      <c r="AQ57" s="8"/>
    </row>
    <row r="58" spans="1:54" hidden="1" x14ac:dyDescent="0.25">
      <c r="A58" s="82" t="s">
        <v>1475</v>
      </c>
      <c r="B58" s="169" t="s">
        <v>686</v>
      </c>
      <c r="C58" s="169" t="s">
        <v>1755</v>
      </c>
      <c r="D58" s="19">
        <v>43501</v>
      </c>
      <c r="E58" s="64">
        <v>43602</v>
      </c>
      <c r="F58" s="41" t="s">
        <v>249</v>
      </c>
      <c r="G58" s="15"/>
      <c r="H58" s="59" t="s">
        <v>687</v>
      </c>
      <c r="I58" s="18" t="s">
        <v>688</v>
      </c>
      <c r="J58" s="18"/>
      <c r="K58" s="18"/>
      <c r="L58" s="31">
        <v>2333.66</v>
      </c>
      <c r="M58" s="16" t="s">
        <v>557</v>
      </c>
      <c r="N58" s="18" t="s">
        <v>689</v>
      </c>
      <c r="O58" s="15">
        <v>37</v>
      </c>
      <c r="P58" s="15" t="s">
        <v>677</v>
      </c>
      <c r="Q58" s="15" t="s">
        <v>559</v>
      </c>
      <c r="R58" s="18" t="s">
        <v>149</v>
      </c>
      <c r="S58" s="15"/>
      <c r="T58" s="104"/>
      <c r="U58" s="104"/>
      <c r="V58" s="105"/>
      <c r="W58" s="106"/>
      <c r="X58" s="110"/>
      <c r="Y58" s="111"/>
      <c r="Z58" s="112"/>
      <c r="AA58" s="113"/>
      <c r="AB58" s="15">
        <v>70</v>
      </c>
      <c r="AC58" s="15" t="s">
        <v>41</v>
      </c>
      <c r="AD58" s="15">
        <v>14</v>
      </c>
      <c r="AE58" s="15" t="s">
        <v>26</v>
      </c>
      <c r="AF58" s="6"/>
      <c r="AG58" s="6"/>
      <c r="AH58" s="6"/>
      <c r="AI58" s="6"/>
      <c r="AJ58" s="8" t="s">
        <v>74</v>
      </c>
      <c r="AK58" s="6"/>
      <c r="AL58" s="6"/>
      <c r="AM58" s="6"/>
      <c r="AN58" s="8"/>
      <c r="AO58" s="8"/>
      <c r="AP58" s="8"/>
      <c r="AQ58" s="8"/>
    </row>
    <row r="59" spans="1:54" hidden="1" x14ac:dyDescent="0.25">
      <c r="A59" s="82" t="s">
        <v>1478</v>
      </c>
      <c r="B59" s="169" t="s">
        <v>747</v>
      </c>
      <c r="C59" s="169" t="s">
        <v>1755</v>
      </c>
      <c r="D59" s="19">
        <v>43504</v>
      </c>
      <c r="E59" s="64">
        <v>43531</v>
      </c>
      <c r="F59" s="41" t="s">
        <v>249</v>
      </c>
      <c r="G59" s="15" t="s">
        <v>748</v>
      </c>
      <c r="H59" s="59" t="s">
        <v>750</v>
      </c>
      <c r="I59" s="18" t="s">
        <v>749</v>
      </c>
      <c r="J59" s="18" t="s">
        <v>438</v>
      </c>
      <c r="K59" s="18"/>
      <c r="L59" s="31">
        <v>526.78</v>
      </c>
      <c r="M59" s="16" t="s">
        <v>557</v>
      </c>
      <c r="N59" s="18" t="s">
        <v>751</v>
      </c>
      <c r="O59" s="15">
        <v>19</v>
      </c>
      <c r="P59" s="15"/>
      <c r="Q59" s="15" t="s">
        <v>559</v>
      </c>
      <c r="R59" s="18" t="s">
        <v>603</v>
      </c>
      <c r="S59" s="15"/>
      <c r="T59" s="104"/>
      <c r="U59" s="104"/>
      <c r="V59" s="105"/>
      <c r="W59" s="106"/>
      <c r="X59" s="110"/>
      <c r="Y59" s="111"/>
      <c r="Z59" s="112"/>
      <c r="AA59" s="113"/>
      <c r="AB59" s="15">
        <v>70</v>
      </c>
      <c r="AC59" s="15" t="s">
        <v>41</v>
      </c>
      <c r="AD59" s="15">
        <v>14</v>
      </c>
      <c r="AE59" s="15" t="s">
        <v>26</v>
      </c>
      <c r="AF59" s="6"/>
      <c r="AG59" s="6"/>
      <c r="AH59" s="6"/>
      <c r="AI59" s="6"/>
      <c r="AJ59" s="8" t="s">
        <v>74</v>
      </c>
      <c r="AK59" s="6"/>
      <c r="AL59" s="6"/>
      <c r="AM59" s="6"/>
      <c r="AN59" s="8"/>
      <c r="AO59" s="8"/>
      <c r="AP59" s="8"/>
      <c r="AQ59" s="8"/>
    </row>
    <row r="60" spans="1:54" hidden="1" x14ac:dyDescent="0.25">
      <c r="A60" s="82" t="s">
        <v>2043</v>
      </c>
      <c r="B60" s="169" t="s">
        <v>764</v>
      </c>
      <c r="C60" s="169" t="s">
        <v>1755</v>
      </c>
      <c r="D60" s="19">
        <v>43508</v>
      </c>
      <c r="E60" s="26">
        <v>43686</v>
      </c>
      <c r="F60" s="41" t="s">
        <v>249</v>
      </c>
      <c r="G60" s="15" t="s">
        <v>896</v>
      </c>
      <c r="H60" s="59" t="s">
        <v>756</v>
      </c>
      <c r="I60" s="18" t="s">
        <v>757</v>
      </c>
      <c r="J60" s="18" t="s">
        <v>758</v>
      </c>
      <c r="K60" s="18"/>
      <c r="L60" s="31">
        <v>2896.07</v>
      </c>
      <c r="M60" s="24" t="s">
        <v>759</v>
      </c>
      <c r="N60" s="18" t="s">
        <v>760</v>
      </c>
      <c r="O60" s="15">
        <v>168</v>
      </c>
      <c r="P60" s="15" t="s">
        <v>761</v>
      </c>
      <c r="Q60" s="15" t="s">
        <v>559</v>
      </c>
      <c r="R60" s="18" t="s">
        <v>712</v>
      </c>
      <c r="S60" s="15" t="s">
        <v>2148</v>
      </c>
      <c r="T60" s="104"/>
      <c r="U60" s="104"/>
      <c r="V60" s="105"/>
      <c r="W60" s="106"/>
      <c r="X60" s="110"/>
      <c r="Y60" s="111"/>
      <c r="Z60" s="112"/>
      <c r="AA60" s="113"/>
      <c r="AB60" s="15">
        <v>70</v>
      </c>
      <c r="AC60" s="15" t="s">
        <v>41</v>
      </c>
      <c r="AD60" s="15">
        <v>14</v>
      </c>
      <c r="AE60" s="15" t="s">
        <v>26</v>
      </c>
      <c r="AF60" s="6"/>
      <c r="AG60" s="6"/>
      <c r="AH60" s="6"/>
      <c r="AI60" s="6"/>
      <c r="AJ60" s="8" t="s">
        <v>74</v>
      </c>
      <c r="AK60" s="6"/>
      <c r="AL60" s="6"/>
      <c r="AM60" s="6"/>
      <c r="AN60" s="8"/>
      <c r="AO60" s="8"/>
      <c r="AP60" s="8"/>
      <c r="AQ60" s="8"/>
    </row>
    <row r="61" spans="1:54" hidden="1" x14ac:dyDescent="0.25">
      <c r="A61" s="82" t="s">
        <v>2551</v>
      </c>
      <c r="B61" s="169" t="s">
        <v>2474</v>
      </c>
      <c r="C61" s="169" t="s">
        <v>1755</v>
      </c>
      <c r="D61" s="19">
        <v>43522</v>
      </c>
      <c r="E61" s="26">
        <v>43745</v>
      </c>
      <c r="F61" s="41" t="s">
        <v>249</v>
      </c>
      <c r="G61" s="15" t="s">
        <v>1177</v>
      </c>
      <c r="H61" s="59" t="s">
        <v>911</v>
      </c>
      <c r="I61" s="18" t="s">
        <v>763</v>
      </c>
      <c r="J61" s="18" t="s">
        <v>453</v>
      </c>
      <c r="K61" s="18" t="s">
        <v>910</v>
      </c>
      <c r="L61" s="31">
        <v>2422.61</v>
      </c>
      <c r="M61" s="24"/>
      <c r="N61" s="18" t="s">
        <v>229</v>
      </c>
      <c r="O61" s="15">
        <v>12</v>
      </c>
      <c r="P61" s="15"/>
      <c r="Q61" s="15" t="s">
        <v>559</v>
      </c>
      <c r="R61" s="18" t="s">
        <v>527</v>
      </c>
      <c r="S61" s="15" t="s">
        <v>2471</v>
      </c>
      <c r="T61" s="104"/>
      <c r="U61" s="104"/>
      <c r="V61" s="105"/>
      <c r="W61" s="106"/>
      <c r="X61" s="110"/>
      <c r="Y61" s="111"/>
      <c r="Z61" s="112"/>
      <c r="AA61" s="113"/>
      <c r="AB61" s="15"/>
      <c r="AC61" s="15"/>
      <c r="AD61" s="15"/>
      <c r="AE61" s="15"/>
      <c r="AF61" s="6"/>
      <c r="AG61" s="6"/>
      <c r="AH61" s="6"/>
      <c r="AI61" s="6"/>
      <c r="AJ61" s="8"/>
      <c r="AK61" s="6"/>
      <c r="AL61" s="6"/>
      <c r="AM61" s="6"/>
      <c r="AN61" s="8"/>
      <c r="AO61" s="8"/>
      <c r="AP61" s="8"/>
      <c r="AQ61" s="8"/>
    </row>
    <row r="62" spans="1:54" ht="21" hidden="1" x14ac:dyDescent="0.25">
      <c r="A62" s="82" t="s">
        <v>1515</v>
      </c>
      <c r="B62" s="169" t="s">
        <v>800</v>
      </c>
      <c r="C62" s="169" t="s">
        <v>1755</v>
      </c>
      <c r="D62" s="19">
        <v>43493</v>
      </c>
      <c r="E62" s="64">
        <v>43553</v>
      </c>
      <c r="F62" s="41" t="s">
        <v>249</v>
      </c>
      <c r="G62" s="15" t="s">
        <v>801</v>
      </c>
      <c r="H62" s="27" t="s">
        <v>605</v>
      </c>
      <c r="I62" s="17" t="s">
        <v>604</v>
      </c>
      <c r="J62" s="17" t="s">
        <v>606</v>
      </c>
      <c r="K62" s="50"/>
      <c r="L62" s="31">
        <v>821.96</v>
      </c>
      <c r="M62" s="16" t="s">
        <v>537</v>
      </c>
      <c r="N62" s="17" t="s">
        <v>607</v>
      </c>
      <c r="O62" s="16">
        <v>46</v>
      </c>
      <c r="P62" s="16"/>
      <c r="Q62" s="15" t="s">
        <v>559</v>
      </c>
      <c r="R62" s="17" t="s">
        <v>224</v>
      </c>
      <c r="S62" s="16" t="s">
        <v>2116</v>
      </c>
      <c r="T62" s="104"/>
      <c r="U62" s="104"/>
      <c r="V62" s="105"/>
      <c r="W62" s="106"/>
      <c r="X62" s="110"/>
      <c r="Y62" s="111"/>
      <c r="Z62" s="112"/>
      <c r="AA62" s="113"/>
      <c r="AB62" s="15">
        <v>70</v>
      </c>
      <c r="AC62" s="15" t="s">
        <v>41</v>
      </c>
      <c r="AD62" s="15">
        <v>14</v>
      </c>
      <c r="AE62" s="15" t="s">
        <v>26</v>
      </c>
      <c r="AF62" s="6"/>
      <c r="AG62" s="6"/>
      <c r="AH62" s="6"/>
      <c r="AI62" s="6"/>
      <c r="AJ62" s="8" t="s">
        <v>74</v>
      </c>
      <c r="AK62" s="6"/>
      <c r="AL62" s="6"/>
      <c r="AM62" s="6"/>
      <c r="AN62" s="8"/>
      <c r="AO62" s="8"/>
      <c r="AP62" s="8"/>
      <c r="AQ62" s="8"/>
    </row>
    <row r="63" spans="1:54" hidden="1" x14ac:dyDescent="0.25">
      <c r="A63" s="82" t="s">
        <v>1695</v>
      </c>
      <c r="B63" s="169" t="s">
        <v>803</v>
      </c>
      <c r="C63" s="169" t="s">
        <v>1755</v>
      </c>
      <c r="D63" s="19">
        <v>43510</v>
      </c>
      <c r="E63" s="64">
        <v>43657</v>
      </c>
      <c r="F63" s="41" t="s">
        <v>249</v>
      </c>
      <c r="G63" s="15" t="s">
        <v>156</v>
      </c>
      <c r="H63" s="59" t="s">
        <v>804</v>
      </c>
      <c r="I63" s="18" t="s">
        <v>438</v>
      </c>
      <c r="J63" s="18" t="s">
        <v>805</v>
      </c>
      <c r="K63" s="18"/>
      <c r="L63" s="31">
        <v>568.59</v>
      </c>
      <c r="M63" s="16" t="s">
        <v>537</v>
      </c>
      <c r="N63" s="18" t="s">
        <v>806</v>
      </c>
      <c r="O63" s="15">
        <v>56</v>
      </c>
      <c r="P63" s="15"/>
      <c r="Q63" s="15" t="s">
        <v>559</v>
      </c>
      <c r="R63" s="18" t="s">
        <v>712</v>
      </c>
      <c r="S63" s="15"/>
      <c r="T63" s="104"/>
      <c r="U63" s="104"/>
      <c r="V63" s="105"/>
      <c r="W63" s="106"/>
      <c r="X63" s="110"/>
      <c r="Y63" s="111"/>
      <c r="Z63" s="112"/>
      <c r="AA63" s="113"/>
      <c r="AB63" s="15">
        <v>70</v>
      </c>
      <c r="AC63" s="15" t="s">
        <v>41</v>
      </c>
      <c r="AD63" s="15">
        <v>14</v>
      </c>
      <c r="AE63" s="15" t="s">
        <v>26</v>
      </c>
      <c r="AF63" s="6"/>
      <c r="AG63" s="6"/>
      <c r="AH63" s="6"/>
      <c r="AI63" s="6"/>
      <c r="AJ63" s="8" t="s">
        <v>74</v>
      </c>
      <c r="AK63" s="6"/>
      <c r="AL63" s="6"/>
      <c r="AM63" s="6"/>
      <c r="AN63" s="8"/>
      <c r="AO63" s="8"/>
      <c r="AP63" s="8"/>
      <c r="AQ63" s="8"/>
    </row>
    <row r="64" spans="1:54" hidden="1" x14ac:dyDescent="0.25">
      <c r="A64" s="82" t="s">
        <v>1479</v>
      </c>
      <c r="B64" s="169" t="s">
        <v>853</v>
      </c>
      <c r="C64" s="169" t="s">
        <v>1755</v>
      </c>
      <c r="D64" s="19">
        <v>43514</v>
      </c>
      <c r="E64" s="64">
        <v>43579</v>
      </c>
      <c r="F64" s="41" t="s">
        <v>249</v>
      </c>
      <c r="G64" s="15"/>
      <c r="H64" s="59" t="s">
        <v>854</v>
      </c>
      <c r="I64" s="18" t="s">
        <v>855</v>
      </c>
      <c r="J64" s="18" t="s">
        <v>856</v>
      </c>
      <c r="K64" s="18"/>
      <c r="L64" s="31">
        <v>2610.52</v>
      </c>
      <c r="M64" s="16" t="s">
        <v>537</v>
      </c>
      <c r="N64" s="18" t="s">
        <v>1290</v>
      </c>
      <c r="O64" s="15">
        <v>33</v>
      </c>
      <c r="P64" s="15"/>
      <c r="Q64" s="15" t="s">
        <v>559</v>
      </c>
      <c r="R64" s="18" t="s">
        <v>149</v>
      </c>
      <c r="S64" s="15"/>
      <c r="T64" s="104"/>
      <c r="U64" s="104"/>
      <c r="V64" s="105"/>
      <c r="W64" s="106"/>
      <c r="X64" s="110"/>
      <c r="Y64" s="111"/>
      <c r="Z64" s="112"/>
      <c r="AA64" s="113"/>
      <c r="AB64" s="15">
        <v>70</v>
      </c>
      <c r="AC64" s="15" t="s">
        <v>41</v>
      </c>
      <c r="AD64" s="15">
        <v>14</v>
      </c>
      <c r="AE64" s="15" t="s">
        <v>26</v>
      </c>
      <c r="AF64" s="6"/>
      <c r="AG64" s="6"/>
      <c r="AH64" s="6"/>
      <c r="AI64" s="6"/>
      <c r="AJ64" s="8" t="s">
        <v>74</v>
      </c>
      <c r="AK64" s="6"/>
      <c r="AL64" s="6"/>
      <c r="AM64" s="6"/>
      <c r="AN64" s="8"/>
      <c r="AO64" s="8"/>
      <c r="AP64" s="8"/>
      <c r="AQ64" s="8"/>
    </row>
    <row r="65" spans="1:54" hidden="1" x14ac:dyDescent="0.25">
      <c r="A65" s="82" t="s">
        <v>1476</v>
      </c>
      <c r="B65" s="169" t="s">
        <v>860</v>
      </c>
      <c r="C65" s="169" t="s">
        <v>1755</v>
      </c>
      <c r="D65" s="19">
        <v>43516</v>
      </c>
      <c r="E65" s="19">
        <v>43601</v>
      </c>
      <c r="F65" s="41" t="s">
        <v>249</v>
      </c>
      <c r="G65" s="15" t="s">
        <v>867</v>
      </c>
      <c r="H65" s="59" t="s">
        <v>862</v>
      </c>
      <c r="I65" s="18" t="s">
        <v>863</v>
      </c>
      <c r="J65" s="18" t="s">
        <v>864</v>
      </c>
      <c r="K65" s="18" t="s">
        <v>861</v>
      </c>
      <c r="L65" s="31">
        <v>25988.799999999999</v>
      </c>
      <c r="M65" s="16" t="s">
        <v>537</v>
      </c>
      <c r="N65" s="18" t="s">
        <v>865</v>
      </c>
      <c r="O65" s="15" t="s">
        <v>1477</v>
      </c>
      <c r="P65" s="15"/>
      <c r="Q65" s="15" t="s">
        <v>559</v>
      </c>
      <c r="R65" s="18" t="s">
        <v>683</v>
      </c>
      <c r="S65" s="15"/>
      <c r="T65" s="104"/>
      <c r="U65" s="104"/>
      <c r="V65" s="105"/>
      <c r="W65" s="106"/>
      <c r="X65" s="110"/>
      <c r="Y65" s="111"/>
      <c r="Z65" s="112"/>
      <c r="AA65" s="113"/>
      <c r="AB65" s="15">
        <v>70</v>
      </c>
      <c r="AC65" s="15" t="s">
        <v>41</v>
      </c>
      <c r="AD65" s="15">
        <v>14</v>
      </c>
      <c r="AE65" s="15" t="s">
        <v>26</v>
      </c>
      <c r="AF65" s="6"/>
      <c r="AG65" s="6"/>
      <c r="AH65" s="6" t="s">
        <v>866</v>
      </c>
      <c r="AI65" s="6"/>
      <c r="AJ65" s="8" t="s">
        <v>74</v>
      </c>
      <c r="AK65" s="6"/>
      <c r="AL65" s="6"/>
      <c r="AM65" s="6"/>
      <c r="AN65" s="6"/>
      <c r="AO65" s="6"/>
      <c r="AP65" s="6"/>
      <c r="AQ65" s="6"/>
    </row>
    <row r="66" spans="1:54" hidden="1" x14ac:dyDescent="0.25">
      <c r="A66" s="82" t="s">
        <v>1480</v>
      </c>
      <c r="B66" s="169" t="s">
        <v>869</v>
      </c>
      <c r="C66" s="169" t="s">
        <v>1755</v>
      </c>
      <c r="D66" s="19">
        <v>43516</v>
      </c>
      <c r="E66" s="19">
        <v>43530</v>
      </c>
      <c r="F66" s="41" t="s">
        <v>249</v>
      </c>
      <c r="G66" s="15" t="s">
        <v>246</v>
      </c>
      <c r="H66" s="59" t="s">
        <v>870</v>
      </c>
      <c r="I66" s="18" t="s">
        <v>857</v>
      </c>
      <c r="J66" s="18" t="s">
        <v>82</v>
      </c>
      <c r="K66" s="18"/>
      <c r="L66" s="31">
        <v>867.92</v>
      </c>
      <c r="M66" s="16" t="s">
        <v>537</v>
      </c>
      <c r="N66" s="18" t="s">
        <v>871</v>
      </c>
      <c r="O66" s="15">
        <v>25</v>
      </c>
      <c r="P66" s="15"/>
      <c r="Q66" s="15" t="s">
        <v>559</v>
      </c>
      <c r="R66" s="18" t="s">
        <v>566</v>
      </c>
      <c r="S66" s="15"/>
      <c r="T66" s="104"/>
      <c r="U66" s="104"/>
      <c r="V66" s="105"/>
      <c r="W66" s="106"/>
      <c r="X66" s="110"/>
      <c r="Y66" s="111"/>
      <c r="Z66" s="112"/>
      <c r="AA66" s="113"/>
      <c r="AB66" s="15">
        <v>70</v>
      </c>
      <c r="AC66" s="15" t="s">
        <v>41</v>
      </c>
      <c r="AD66" s="15">
        <v>14</v>
      </c>
      <c r="AE66" s="15" t="s">
        <v>26</v>
      </c>
      <c r="AF66" s="6"/>
      <c r="AG66" s="6"/>
      <c r="AH66" s="6" t="s">
        <v>866</v>
      </c>
      <c r="AI66" s="6"/>
      <c r="AJ66" s="8" t="s">
        <v>74</v>
      </c>
      <c r="AK66" s="6"/>
      <c r="AL66" s="6"/>
      <c r="AM66" s="6"/>
      <c r="AN66" s="8"/>
      <c r="AO66" s="8"/>
      <c r="AP66" s="8"/>
      <c r="AQ66" s="8"/>
    </row>
    <row r="67" spans="1:54" hidden="1" x14ac:dyDescent="0.25">
      <c r="A67" s="82"/>
      <c r="B67" s="169" t="s">
        <v>874</v>
      </c>
      <c r="C67" s="169" t="s">
        <v>1755</v>
      </c>
      <c r="D67" s="19">
        <v>43517</v>
      </c>
      <c r="E67" s="15"/>
      <c r="F67" s="41" t="s">
        <v>249</v>
      </c>
      <c r="G67" s="15" t="s">
        <v>748</v>
      </c>
      <c r="H67" s="59" t="s">
        <v>1171</v>
      </c>
      <c r="I67" s="18" t="s">
        <v>1172</v>
      </c>
      <c r="J67" s="18" t="s">
        <v>85</v>
      </c>
      <c r="K67" s="18"/>
      <c r="M67" s="16" t="s">
        <v>537</v>
      </c>
      <c r="N67" s="18" t="s">
        <v>810</v>
      </c>
      <c r="O67" s="15">
        <v>81</v>
      </c>
      <c r="P67" s="15"/>
      <c r="Q67" s="15" t="s">
        <v>559</v>
      </c>
      <c r="R67" s="18" t="s">
        <v>875</v>
      </c>
      <c r="S67" s="15"/>
      <c r="T67" s="104"/>
      <c r="U67" s="104"/>
      <c r="V67" s="105"/>
      <c r="W67" s="106"/>
      <c r="X67" s="110"/>
      <c r="Y67" s="111"/>
      <c r="Z67" s="112"/>
      <c r="AA67" s="113"/>
      <c r="AB67" s="15">
        <v>70</v>
      </c>
      <c r="AC67" s="15" t="s">
        <v>41</v>
      </c>
      <c r="AD67" s="15">
        <v>14</v>
      </c>
      <c r="AE67" s="15" t="s">
        <v>26</v>
      </c>
      <c r="AF67" s="6"/>
      <c r="AG67" s="6"/>
      <c r="AH67" s="6"/>
      <c r="AI67" s="6"/>
      <c r="AJ67" s="8" t="s">
        <v>74</v>
      </c>
      <c r="AK67" s="6"/>
      <c r="AL67" s="6"/>
      <c r="AM67" s="6"/>
      <c r="AN67" s="8"/>
      <c r="AO67" s="8"/>
      <c r="AP67" s="8"/>
      <c r="AQ67" s="8"/>
    </row>
    <row r="68" spans="1:54" hidden="1" x14ac:dyDescent="0.25">
      <c r="A68" s="82" t="s">
        <v>1455</v>
      </c>
      <c r="B68" s="169" t="s">
        <v>897</v>
      </c>
      <c r="C68" s="169" t="s">
        <v>1755</v>
      </c>
      <c r="D68" s="19">
        <v>43518</v>
      </c>
      <c r="E68" s="15"/>
      <c r="F68" s="41" t="s">
        <v>249</v>
      </c>
      <c r="G68" s="15" t="s">
        <v>896</v>
      </c>
      <c r="H68" s="59" t="s">
        <v>891</v>
      </c>
      <c r="I68" s="18" t="s">
        <v>646</v>
      </c>
      <c r="J68" s="18" t="s">
        <v>892</v>
      </c>
      <c r="K68" s="18"/>
      <c r="L68" s="31">
        <v>177.93</v>
      </c>
      <c r="M68" s="16" t="s">
        <v>537</v>
      </c>
      <c r="N68" s="18" t="s">
        <v>894</v>
      </c>
      <c r="O68" s="15">
        <v>31</v>
      </c>
      <c r="P68" s="15"/>
      <c r="Q68" s="15" t="s">
        <v>559</v>
      </c>
      <c r="R68" s="18" t="s">
        <v>895</v>
      </c>
      <c r="S68" s="15"/>
      <c r="T68" s="104"/>
      <c r="U68" s="104"/>
      <c r="V68" s="105"/>
      <c r="W68" s="106"/>
      <c r="X68" s="110"/>
      <c r="Y68" s="111"/>
      <c r="Z68" s="112"/>
      <c r="AA68" s="113"/>
      <c r="AB68" s="15">
        <v>70</v>
      </c>
      <c r="AC68" s="15" t="s">
        <v>41</v>
      </c>
      <c r="AD68" s="15">
        <v>14</v>
      </c>
      <c r="AE68" s="15" t="s">
        <v>26</v>
      </c>
      <c r="AF68" s="6"/>
      <c r="AG68" s="6"/>
      <c r="AH68" s="6"/>
      <c r="AI68" s="6"/>
      <c r="AJ68" s="8" t="s">
        <v>74</v>
      </c>
      <c r="AK68" s="6"/>
      <c r="AL68" s="6"/>
      <c r="AM68" s="6"/>
      <c r="AN68" s="8"/>
      <c r="AO68" s="8"/>
      <c r="AP68" s="8"/>
      <c r="AQ68" s="8"/>
    </row>
    <row r="69" spans="1:54" hidden="1" x14ac:dyDescent="0.25">
      <c r="A69" s="82" t="s">
        <v>1481</v>
      </c>
      <c r="B69" s="169" t="s">
        <v>901</v>
      </c>
      <c r="C69" s="169" t="s">
        <v>1755</v>
      </c>
      <c r="D69" s="19">
        <v>43521</v>
      </c>
      <c r="E69" s="19">
        <v>43549</v>
      </c>
      <c r="F69" s="41" t="s">
        <v>249</v>
      </c>
      <c r="G69" s="15" t="s">
        <v>748</v>
      </c>
      <c r="H69" s="59" t="s">
        <v>899</v>
      </c>
      <c r="I69" s="18" t="s">
        <v>693</v>
      </c>
      <c r="J69" s="18" t="s">
        <v>604</v>
      </c>
      <c r="K69" s="18"/>
      <c r="L69" s="31">
        <v>430.4</v>
      </c>
      <c r="M69" s="16" t="s">
        <v>537</v>
      </c>
      <c r="N69" s="18" t="s">
        <v>900</v>
      </c>
      <c r="O69" s="15">
        <v>55</v>
      </c>
      <c r="P69" s="15"/>
      <c r="Q69" s="15" t="s">
        <v>559</v>
      </c>
      <c r="R69" s="18" t="s">
        <v>375</v>
      </c>
      <c r="S69" s="15"/>
      <c r="T69" s="104"/>
      <c r="U69" s="104"/>
      <c r="V69" s="105"/>
      <c r="W69" s="106"/>
      <c r="X69" s="110"/>
      <c r="Y69" s="111"/>
      <c r="Z69" s="112"/>
      <c r="AA69" s="113"/>
      <c r="AB69" s="15">
        <v>70</v>
      </c>
      <c r="AC69" s="15" t="s">
        <v>41</v>
      </c>
      <c r="AD69" s="15">
        <v>14</v>
      </c>
      <c r="AE69" s="15" t="s">
        <v>26</v>
      </c>
      <c r="AF69" s="6"/>
      <c r="AG69" s="6"/>
      <c r="AH69" s="6"/>
      <c r="AI69" s="6"/>
      <c r="AJ69" s="8" t="s">
        <v>74</v>
      </c>
      <c r="AK69" s="6"/>
      <c r="AL69" s="6"/>
      <c r="AM69" s="6"/>
      <c r="AN69" s="8"/>
      <c r="AO69" s="8"/>
      <c r="AP69" s="8"/>
      <c r="AQ69" s="8"/>
    </row>
    <row r="70" spans="1:54" hidden="1" x14ac:dyDescent="0.25">
      <c r="A70" s="82" t="s">
        <v>1482</v>
      </c>
      <c r="B70" s="169" t="s">
        <v>931</v>
      </c>
      <c r="C70" s="169" t="s">
        <v>1755</v>
      </c>
      <c r="D70" s="19">
        <v>43523</v>
      </c>
      <c r="E70" s="19">
        <v>43591</v>
      </c>
      <c r="F70" s="41" t="s">
        <v>249</v>
      </c>
      <c r="G70" s="15" t="s">
        <v>762</v>
      </c>
      <c r="H70" s="59" t="s">
        <v>932</v>
      </c>
      <c r="I70" s="18" t="s">
        <v>933</v>
      </c>
      <c r="J70" s="18" t="s">
        <v>634</v>
      </c>
      <c r="K70" s="18"/>
      <c r="L70" s="28">
        <v>428.23</v>
      </c>
      <c r="M70" s="16" t="s">
        <v>537</v>
      </c>
      <c r="N70" s="18" t="s">
        <v>934</v>
      </c>
      <c r="O70" s="15">
        <v>10</v>
      </c>
      <c r="P70" s="15"/>
      <c r="Q70" s="15" t="s">
        <v>559</v>
      </c>
      <c r="R70" s="18" t="s">
        <v>935</v>
      </c>
      <c r="S70" s="15"/>
      <c r="T70" s="104"/>
      <c r="U70" s="104"/>
      <c r="V70" s="105"/>
      <c r="W70" s="106"/>
      <c r="X70" s="110"/>
      <c r="Y70" s="111"/>
      <c r="Z70" s="112"/>
      <c r="AA70" s="113"/>
      <c r="AB70" s="15">
        <v>70</v>
      </c>
      <c r="AC70" s="15" t="s">
        <v>41</v>
      </c>
      <c r="AD70" s="15">
        <v>14</v>
      </c>
      <c r="AE70" s="15" t="s">
        <v>26</v>
      </c>
      <c r="AF70" s="6"/>
      <c r="AG70" s="6"/>
      <c r="AH70" s="6"/>
      <c r="AI70" s="6"/>
      <c r="AJ70" s="8" t="s">
        <v>74</v>
      </c>
      <c r="AK70" s="6"/>
      <c r="AL70" s="6"/>
      <c r="AM70" s="6"/>
      <c r="AN70" s="8"/>
      <c r="AO70" s="8"/>
      <c r="AP70" s="8"/>
      <c r="AQ70" s="8"/>
    </row>
    <row r="71" spans="1:54" hidden="1" x14ac:dyDescent="0.25">
      <c r="A71" s="82" t="s">
        <v>1483</v>
      </c>
      <c r="B71" s="169" t="s">
        <v>937</v>
      </c>
      <c r="C71" s="169" t="s">
        <v>1755</v>
      </c>
      <c r="D71" s="19">
        <v>43524</v>
      </c>
      <c r="E71" s="19">
        <v>43559</v>
      </c>
      <c r="F71" s="41" t="s">
        <v>249</v>
      </c>
      <c r="G71" s="15" t="s">
        <v>762</v>
      </c>
      <c r="H71" s="59" t="s">
        <v>938</v>
      </c>
      <c r="I71" s="18" t="s">
        <v>80</v>
      </c>
      <c r="J71" s="18" t="s">
        <v>438</v>
      </c>
      <c r="K71" s="18"/>
      <c r="L71" s="28">
        <v>205.53</v>
      </c>
      <c r="M71" s="16" t="s">
        <v>537</v>
      </c>
      <c r="N71" s="18" t="s">
        <v>939</v>
      </c>
      <c r="O71" s="15">
        <v>97</v>
      </c>
      <c r="P71" s="15"/>
      <c r="Q71" s="15" t="s">
        <v>559</v>
      </c>
      <c r="R71" s="18" t="s">
        <v>218</v>
      </c>
      <c r="S71" s="15"/>
      <c r="T71" s="104"/>
      <c r="U71" s="104"/>
      <c r="V71" s="105"/>
      <c r="W71" s="106"/>
      <c r="X71" s="110"/>
      <c r="Y71" s="111"/>
      <c r="Z71" s="112"/>
      <c r="AA71" s="113"/>
      <c r="AB71" s="15">
        <v>70</v>
      </c>
      <c r="AC71" s="15" t="s">
        <v>41</v>
      </c>
      <c r="AD71" s="15">
        <v>14</v>
      </c>
      <c r="AE71" s="15" t="s">
        <v>26</v>
      </c>
      <c r="AF71" s="6"/>
      <c r="AG71" s="6"/>
      <c r="AH71" s="6"/>
      <c r="AI71" s="6"/>
      <c r="AJ71" s="8" t="s">
        <v>74</v>
      </c>
      <c r="AK71" s="6"/>
      <c r="AL71" s="6"/>
      <c r="AM71" s="6"/>
      <c r="AN71" s="8"/>
      <c r="AO71" s="8"/>
      <c r="AP71" s="8"/>
      <c r="AQ71" s="8"/>
    </row>
    <row r="72" spans="1:54" hidden="1" x14ac:dyDescent="0.25">
      <c r="A72" s="82" t="s">
        <v>1484</v>
      </c>
      <c r="B72" s="169" t="s">
        <v>942</v>
      </c>
      <c r="C72" s="169" t="s">
        <v>1755</v>
      </c>
      <c r="D72" s="19">
        <v>43524</v>
      </c>
      <c r="E72" s="19">
        <v>43587</v>
      </c>
      <c r="F72" s="41" t="s">
        <v>249</v>
      </c>
      <c r="G72" s="15" t="s">
        <v>943</v>
      </c>
      <c r="H72" s="59" t="s">
        <v>944</v>
      </c>
      <c r="I72" s="18" t="s">
        <v>778</v>
      </c>
      <c r="J72" s="18" t="s">
        <v>945</v>
      </c>
      <c r="K72" s="18"/>
      <c r="L72" s="28">
        <v>1545.16</v>
      </c>
      <c r="M72" s="16" t="s">
        <v>537</v>
      </c>
      <c r="N72" s="18" t="s">
        <v>799</v>
      </c>
      <c r="O72" s="15">
        <v>6810</v>
      </c>
      <c r="P72" s="15"/>
      <c r="Q72" s="15" t="s">
        <v>559</v>
      </c>
      <c r="R72" s="18" t="s">
        <v>946</v>
      </c>
      <c r="S72" s="15"/>
      <c r="T72" s="104"/>
      <c r="U72" s="104"/>
      <c r="V72" s="105"/>
      <c r="W72" s="106"/>
      <c r="X72" s="110"/>
      <c r="Y72" s="111"/>
      <c r="Z72" s="112"/>
      <c r="AA72" s="113"/>
      <c r="AB72" s="15">
        <v>70</v>
      </c>
      <c r="AC72" s="15" t="s">
        <v>41</v>
      </c>
      <c r="AD72" s="15">
        <v>14</v>
      </c>
      <c r="AE72" s="15" t="s">
        <v>26</v>
      </c>
      <c r="AF72" s="6"/>
      <c r="AG72" s="6"/>
      <c r="AH72" s="6"/>
      <c r="AI72" s="6"/>
      <c r="AJ72" s="8" t="s">
        <v>74</v>
      </c>
      <c r="AK72" s="6"/>
      <c r="AL72" s="6"/>
      <c r="AM72" s="6"/>
      <c r="AN72" s="8"/>
      <c r="AO72" s="8"/>
      <c r="AP72" s="8"/>
      <c r="AQ72" s="8"/>
    </row>
    <row r="73" spans="1:54" hidden="1" x14ac:dyDescent="0.25">
      <c r="A73" s="82"/>
      <c r="B73" s="169" t="s">
        <v>1001</v>
      </c>
      <c r="C73" s="169" t="s">
        <v>1755</v>
      </c>
      <c r="D73" s="19">
        <v>43529</v>
      </c>
      <c r="E73" s="15"/>
      <c r="F73" s="41" t="s">
        <v>249</v>
      </c>
      <c r="G73" s="15" t="s">
        <v>748</v>
      </c>
      <c r="H73" s="58" t="s">
        <v>991</v>
      </c>
      <c r="I73" s="18" t="s">
        <v>992</v>
      </c>
      <c r="J73" s="18" t="s">
        <v>38</v>
      </c>
      <c r="K73" s="18"/>
      <c r="L73" s="28"/>
      <c r="M73" s="16" t="s">
        <v>537</v>
      </c>
      <c r="N73" s="18" t="s">
        <v>837</v>
      </c>
      <c r="O73" s="15"/>
      <c r="P73" s="15"/>
      <c r="Q73" s="15" t="s">
        <v>559</v>
      </c>
      <c r="R73" s="18" t="s">
        <v>993</v>
      </c>
      <c r="S73" s="15"/>
      <c r="T73" s="104"/>
      <c r="U73" s="104"/>
      <c r="V73" s="105"/>
      <c r="W73" s="106"/>
      <c r="X73" s="110"/>
      <c r="Y73" s="111"/>
      <c r="Z73" s="112"/>
      <c r="AA73" s="113"/>
      <c r="AB73" s="15">
        <v>70</v>
      </c>
      <c r="AC73" s="15" t="s">
        <v>41</v>
      </c>
      <c r="AD73" s="15">
        <v>14</v>
      </c>
      <c r="AE73" s="15" t="s">
        <v>26</v>
      </c>
      <c r="AF73" s="6"/>
      <c r="AG73" s="6"/>
      <c r="AH73" s="6"/>
      <c r="AI73" s="6"/>
      <c r="AJ73" s="8" t="s">
        <v>74</v>
      </c>
      <c r="AK73" s="6"/>
      <c r="AL73" s="6"/>
      <c r="AM73" s="6"/>
      <c r="AN73" s="8"/>
      <c r="AO73" s="8"/>
      <c r="AP73" s="8"/>
      <c r="AQ73" s="8"/>
    </row>
    <row r="74" spans="1:54" hidden="1" x14ac:dyDescent="0.25">
      <c r="A74" s="82" t="s">
        <v>1485</v>
      </c>
      <c r="B74" s="169" t="s">
        <v>1002</v>
      </c>
      <c r="C74" s="169" t="s">
        <v>1755</v>
      </c>
      <c r="D74" s="19">
        <v>43531</v>
      </c>
      <c r="E74" s="19">
        <v>43570</v>
      </c>
      <c r="F74" s="41" t="s">
        <v>249</v>
      </c>
      <c r="G74" s="15"/>
      <c r="H74" s="58" t="s">
        <v>1003</v>
      </c>
      <c r="I74" s="18" t="s">
        <v>28</v>
      </c>
      <c r="J74" s="18" t="s">
        <v>857</v>
      </c>
      <c r="K74" s="18"/>
      <c r="L74" s="28">
        <v>920.35</v>
      </c>
      <c r="M74" s="16" t="s">
        <v>537</v>
      </c>
      <c r="N74" s="18" t="s">
        <v>1004</v>
      </c>
      <c r="O74" s="15">
        <v>8</v>
      </c>
      <c r="P74" s="15"/>
      <c r="Q74" s="15" t="s">
        <v>559</v>
      </c>
      <c r="R74" s="18" t="s">
        <v>433</v>
      </c>
      <c r="S74" s="15"/>
      <c r="T74" s="104"/>
      <c r="U74" s="104"/>
      <c r="V74" s="105"/>
      <c r="W74" s="106"/>
      <c r="X74" s="110"/>
      <c r="Y74" s="111"/>
      <c r="Z74" s="112"/>
      <c r="AA74" s="113"/>
      <c r="AB74" s="15">
        <v>70</v>
      </c>
      <c r="AC74" s="15" t="s">
        <v>41</v>
      </c>
      <c r="AD74" s="15">
        <v>14</v>
      </c>
      <c r="AE74" s="15" t="s">
        <v>26</v>
      </c>
      <c r="AF74" s="6"/>
      <c r="AG74" s="6"/>
      <c r="AH74" s="6" t="s">
        <v>762</v>
      </c>
      <c r="AI74" s="6"/>
      <c r="AJ74" s="8" t="s">
        <v>74</v>
      </c>
      <c r="AK74" s="6"/>
      <c r="AL74" s="6"/>
      <c r="AM74" s="6"/>
      <c r="AN74" s="8"/>
      <c r="AO74" s="8"/>
      <c r="AP74" s="8"/>
      <c r="AQ74" s="8"/>
    </row>
    <row r="75" spans="1:54" hidden="1" x14ac:dyDescent="0.25">
      <c r="A75" s="82"/>
      <c r="B75" s="169" t="s">
        <v>1055</v>
      </c>
      <c r="C75" s="169" t="s">
        <v>1755</v>
      </c>
      <c r="D75" s="19">
        <v>43538</v>
      </c>
      <c r="E75" s="15"/>
      <c r="F75" s="41" t="s">
        <v>249</v>
      </c>
      <c r="G75" s="15"/>
      <c r="H75" s="58" t="s">
        <v>1056</v>
      </c>
      <c r="I75" s="18" t="s">
        <v>1057</v>
      </c>
      <c r="J75" s="18" t="s">
        <v>1058</v>
      </c>
      <c r="K75" s="18"/>
      <c r="L75" s="28"/>
      <c r="M75" s="16" t="s">
        <v>537</v>
      </c>
      <c r="N75" s="18" t="s">
        <v>1059</v>
      </c>
      <c r="O75" s="15">
        <v>48</v>
      </c>
      <c r="P75" s="15"/>
      <c r="Q75" s="15" t="s">
        <v>559</v>
      </c>
      <c r="R75" s="18" t="s">
        <v>612</v>
      </c>
      <c r="S75" s="15"/>
      <c r="T75" s="104"/>
      <c r="U75" s="104"/>
      <c r="V75" s="105"/>
      <c r="W75" s="106"/>
      <c r="X75" s="110"/>
      <c r="Y75" s="111"/>
      <c r="Z75" s="112"/>
      <c r="AA75" s="113"/>
      <c r="AB75" s="15">
        <v>70</v>
      </c>
      <c r="AC75" s="15" t="s">
        <v>41</v>
      </c>
      <c r="AD75" s="15">
        <v>14</v>
      </c>
      <c r="AE75" s="15" t="s">
        <v>26</v>
      </c>
      <c r="AF75" s="6"/>
      <c r="AG75" s="6"/>
      <c r="AH75" s="6"/>
      <c r="AI75" s="6"/>
      <c r="AJ75" s="8" t="s">
        <v>74</v>
      </c>
      <c r="AK75" s="6"/>
      <c r="AL75" s="6"/>
      <c r="AM75" s="6"/>
      <c r="AN75" s="8"/>
      <c r="AO75" s="8"/>
      <c r="AP75" s="8"/>
      <c r="AQ75" s="8"/>
    </row>
    <row r="76" spans="1:54" hidden="1" x14ac:dyDescent="0.25">
      <c r="A76" s="82"/>
      <c r="B76" s="169" t="s">
        <v>1073</v>
      </c>
      <c r="C76" s="169" t="s">
        <v>1755</v>
      </c>
      <c r="D76" s="19">
        <v>43543</v>
      </c>
      <c r="E76" s="15"/>
      <c r="F76" s="41" t="s">
        <v>249</v>
      </c>
      <c r="G76" s="15" t="s">
        <v>1069</v>
      </c>
      <c r="H76" s="58" t="s">
        <v>1070</v>
      </c>
      <c r="I76" s="18" t="s">
        <v>1071</v>
      </c>
      <c r="J76" s="18" t="s">
        <v>1072</v>
      </c>
      <c r="K76" s="18"/>
      <c r="L76" s="28"/>
      <c r="M76" s="16" t="s">
        <v>537</v>
      </c>
      <c r="N76" s="18" t="s">
        <v>780</v>
      </c>
      <c r="O76" s="15"/>
      <c r="P76" s="15"/>
      <c r="Q76" s="15" t="s">
        <v>559</v>
      </c>
      <c r="R76" s="18" t="s">
        <v>427</v>
      </c>
      <c r="S76" s="15"/>
      <c r="T76" s="104"/>
      <c r="U76" s="104"/>
      <c r="V76" s="105"/>
      <c r="W76" s="106"/>
      <c r="X76" s="110"/>
      <c r="Y76" s="111"/>
      <c r="Z76" s="112"/>
      <c r="AA76" s="113"/>
      <c r="AB76" s="15">
        <v>70</v>
      </c>
      <c r="AC76" s="15" t="s">
        <v>41</v>
      </c>
      <c r="AD76" s="15">
        <v>14</v>
      </c>
      <c r="AE76" s="15" t="s">
        <v>26</v>
      </c>
      <c r="AF76" s="6"/>
      <c r="AG76" s="6"/>
      <c r="AH76" s="6"/>
      <c r="AI76" s="6"/>
      <c r="AJ76" s="8" t="s">
        <v>74</v>
      </c>
      <c r="AK76" s="6"/>
      <c r="AL76" s="6"/>
      <c r="AM76" s="6"/>
      <c r="AN76" s="8"/>
      <c r="AO76" s="8"/>
      <c r="AP76" s="8"/>
      <c r="AQ76" s="8"/>
    </row>
    <row r="77" spans="1:54" ht="17.25" hidden="1" customHeight="1" x14ac:dyDescent="0.25">
      <c r="A77" s="82"/>
      <c r="B77" s="169" t="s">
        <v>1089</v>
      </c>
      <c r="C77" s="169" t="s">
        <v>1755</v>
      </c>
      <c r="D77" s="19">
        <v>43544</v>
      </c>
      <c r="E77" s="15"/>
      <c r="F77" s="41" t="s">
        <v>249</v>
      </c>
      <c r="G77" s="15" t="s">
        <v>1090</v>
      </c>
      <c r="H77" s="58" t="s">
        <v>1091</v>
      </c>
      <c r="I77" s="18" t="s">
        <v>604</v>
      </c>
      <c r="J77" s="18" t="s">
        <v>1092</v>
      </c>
      <c r="K77" s="18"/>
      <c r="L77" s="28"/>
      <c r="M77" s="16" t="s">
        <v>537</v>
      </c>
      <c r="N77" s="18" t="s">
        <v>1093</v>
      </c>
      <c r="O77" s="15"/>
      <c r="P77" s="15"/>
      <c r="Q77" s="15" t="s">
        <v>559</v>
      </c>
      <c r="R77" s="18" t="s">
        <v>366</v>
      </c>
      <c r="S77" s="15"/>
      <c r="T77" s="104"/>
      <c r="U77" s="104"/>
      <c r="V77" s="105"/>
      <c r="W77" s="106"/>
      <c r="X77" s="110"/>
      <c r="Y77" s="111"/>
      <c r="Z77" s="112"/>
      <c r="AA77" s="113"/>
      <c r="AB77" s="15">
        <v>70</v>
      </c>
      <c r="AC77" s="15" t="s">
        <v>41</v>
      </c>
      <c r="AD77" s="15">
        <v>14</v>
      </c>
      <c r="AE77" s="15" t="s">
        <v>26</v>
      </c>
      <c r="AF77" s="6"/>
      <c r="AG77" s="6"/>
      <c r="AH77" s="6"/>
      <c r="AI77" s="6"/>
      <c r="AJ77" s="8" t="s">
        <v>74</v>
      </c>
      <c r="AK77" s="6"/>
      <c r="AL77" s="6"/>
      <c r="AM77" s="6"/>
      <c r="AN77" s="8"/>
      <c r="AO77" s="8"/>
      <c r="AP77" s="8"/>
      <c r="AQ77" s="8"/>
    </row>
    <row r="78" spans="1:54" hidden="1" x14ac:dyDescent="0.25">
      <c r="A78" s="82"/>
      <c r="B78" s="169" t="s">
        <v>1105</v>
      </c>
      <c r="C78" s="169" t="s">
        <v>1755</v>
      </c>
      <c r="D78" s="19">
        <v>43549</v>
      </c>
      <c r="E78" s="15"/>
      <c r="F78" s="41" t="s">
        <v>249</v>
      </c>
      <c r="G78" s="15" t="s">
        <v>1090</v>
      </c>
      <c r="H78" s="58" t="s">
        <v>1109</v>
      </c>
      <c r="I78" s="18"/>
      <c r="J78" s="18"/>
      <c r="K78" s="18" t="s">
        <v>1106</v>
      </c>
      <c r="L78" s="28"/>
      <c r="M78" s="24" t="s">
        <v>825</v>
      </c>
      <c r="N78" s="18" t="s">
        <v>1107</v>
      </c>
      <c r="O78" s="15">
        <v>2004</v>
      </c>
      <c r="P78" s="15"/>
      <c r="Q78" s="15" t="s">
        <v>559</v>
      </c>
      <c r="R78" s="18" t="s">
        <v>1108</v>
      </c>
      <c r="S78" s="15"/>
      <c r="T78" s="104"/>
      <c r="U78" s="104"/>
      <c r="V78" s="105"/>
      <c r="W78" s="106"/>
      <c r="X78" s="110"/>
      <c r="Y78" s="111"/>
      <c r="Z78" s="112"/>
      <c r="AA78" s="113"/>
      <c r="AB78" s="15">
        <v>70</v>
      </c>
      <c r="AC78" s="15" t="s">
        <v>41</v>
      </c>
      <c r="AD78" s="15">
        <v>14</v>
      </c>
      <c r="AE78" s="15" t="s">
        <v>26</v>
      </c>
      <c r="AF78" s="6"/>
      <c r="AG78" s="6"/>
      <c r="AH78" s="6"/>
      <c r="AI78" s="6"/>
      <c r="AJ78" s="8" t="s">
        <v>74</v>
      </c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idden="1" x14ac:dyDescent="0.25">
      <c r="A79" s="82" t="s">
        <v>1486</v>
      </c>
      <c r="B79" s="169" t="s">
        <v>1110</v>
      </c>
      <c r="C79" s="169" t="s">
        <v>1755</v>
      </c>
      <c r="D79" s="19">
        <v>43549</v>
      </c>
      <c r="E79" s="19">
        <v>43584</v>
      </c>
      <c r="F79" s="41" t="s">
        <v>249</v>
      </c>
      <c r="G79" s="15" t="s">
        <v>1090</v>
      </c>
      <c r="H79" s="58" t="s">
        <v>293</v>
      </c>
      <c r="I79" s="18" t="s">
        <v>1111</v>
      </c>
      <c r="J79" s="18" t="s">
        <v>146</v>
      </c>
      <c r="K79" s="18"/>
      <c r="L79" s="28">
        <v>477.58</v>
      </c>
      <c r="M79" s="24" t="s">
        <v>557</v>
      </c>
      <c r="N79" s="18" t="s">
        <v>1112</v>
      </c>
      <c r="O79" s="15">
        <v>36</v>
      </c>
      <c r="P79" s="15"/>
      <c r="Q79" s="15" t="s">
        <v>559</v>
      </c>
      <c r="R79" s="18" t="s">
        <v>1113</v>
      </c>
      <c r="S79" s="15"/>
      <c r="T79" s="104"/>
      <c r="U79" s="104"/>
      <c r="V79" s="105"/>
      <c r="W79" s="106"/>
      <c r="X79" s="110"/>
      <c r="Y79" s="111"/>
      <c r="Z79" s="112"/>
      <c r="AA79" s="113"/>
      <c r="AB79" s="15">
        <v>70</v>
      </c>
      <c r="AC79" s="15" t="s">
        <v>41</v>
      </c>
      <c r="AD79" s="15">
        <v>14</v>
      </c>
      <c r="AE79" s="15" t="s">
        <v>26</v>
      </c>
      <c r="AF79" s="6"/>
      <c r="AG79" s="6"/>
      <c r="AH79" s="6" t="s">
        <v>762</v>
      </c>
      <c r="AI79" s="6"/>
      <c r="AJ79" s="8" t="s">
        <v>74</v>
      </c>
      <c r="AK79" s="6"/>
      <c r="AL79" s="6"/>
      <c r="AM79" s="6"/>
      <c r="AN79" s="8"/>
      <c r="AO79" s="8"/>
      <c r="AP79" s="8"/>
      <c r="AQ79" s="8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idden="1" x14ac:dyDescent="0.25">
      <c r="A80" s="82"/>
      <c r="B80" s="169" t="s">
        <v>1114</v>
      </c>
      <c r="C80" s="169" t="s">
        <v>1755</v>
      </c>
      <c r="D80" s="19">
        <v>43549</v>
      </c>
      <c r="E80" s="19">
        <v>43640</v>
      </c>
      <c r="F80" s="41" t="s">
        <v>249</v>
      </c>
      <c r="G80" s="15" t="s">
        <v>1090</v>
      </c>
      <c r="H80" s="58" t="s">
        <v>1115</v>
      </c>
      <c r="I80" s="18" t="s">
        <v>1116</v>
      </c>
      <c r="J80" s="18" t="s">
        <v>1117</v>
      </c>
      <c r="K80" s="18"/>
      <c r="L80" s="28">
        <v>428.38</v>
      </c>
      <c r="M80" s="24" t="s">
        <v>557</v>
      </c>
      <c r="N80" s="18" t="s">
        <v>1608</v>
      </c>
      <c r="O80" s="15">
        <v>90</v>
      </c>
      <c r="P80" s="15"/>
      <c r="Q80" s="15" t="s">
        <v>559</v>
      </c>
      <c r="R80" s="18" t="s">
        <v>1113</v>
      </c>
      <c r="S80" s="15"/>
      <c r="T80" s="104"/>
      <c r="U80" s="104"/>
      <c r="V80" s="105"/>
      <c r="W80" s="106"/>
      <c r="X80" s="110"/>
      <c r="Y80" s="111"/>
      <c r="Z80" s="112"/>
      <c r="AA80" s="113"/>
      <c r="AB80" s="15">
        <v>70</v>
      </c>
      <c r="AC80" s="15" t="s">
        <v>41</v>
      </c>
      <c r="AD80" s="15">
        <v>14</v>
      </c>
      <c r="AE80" s="15" t="s">
        <v>26</v>
      </c>
      <c r="AF80" s="6"/>
      <c r="AG80" s="6"/>
      <c r="AH80" s="6" t="s">
        <v>762</v>
      </c>
      <c r="AI80" s="6"/>
      <c r="AJ80" s="8" t="s">
        <v>74</v>
      </c>
      <c r="AK80" s="6"/>
      <c r="AL80" s="6"/>
      <c r="AM80" s="6"/>
      <c r="AN80" s="8"/>
      <c r="AO80" s="8"/>
      <c r="AP80" s="8"/>
      <c r="AQ80" s="8"/>
    </row>
    <row r="81" spans="1:54" hidden="1" x14ac:dyDescent="0.25">
      <c r="A81" s="82"/>
      <c r="B81" s="169" t="s">
        <v>1143</v>
      </c>
      <c r="C81" s="169" t="s">
        <v>1755</v>
      </c>
      <c r="D81" s="19">
        <v>43551</v>
      </c>
      <c r="E81" s="19">
        <v>43472</v>
      </c>
      <c r="F81" s="41" t="s">
        <v>249</v>
      </c>
      <c r="G81" s="15" t="s">
        <v>1144</v>
      </c>
      <c r="H81" s="58" t="s">
        <v>1145</v>
      </c>
      <c r="I81" s="18" t="s">
        <v>32</v>
      </c>
      <c r="J81" s="18" t="s">
        <v>669</v>
      </c>
      <c r="K81" s="18"/>
      <c r="L81" s="28"/>
      <c r="M81" s="24" t="s">
        <v>537</v>
      </c>
      <c r="N81" s="18" t="s">
        <v>1146</v>
      </c>
      <c r="O81" s="15">
        <v>3691</v>
      </c>
      <c r="P81" s="15">
        <v>7</v>
      </c>
      <c r="Q81" s="15" t="s">
        <v>559</v>
      </c>
      <c r="R81" s="18" t="s">
        <v>1147</v>
      </c>
      <c r="S81" s="15"/>
      <c r="T81" s="104"/>
      <c r="U81" s="104"/>
      <c r="V81" s="105"/>
      <c r="W81" s="106"/>
      <c r="X81" s="110"/>
      <c r="Y81" s="111"/>
      <c r="Z81" s="112"/>
      <c r="AA81" s="113"/>
      <c r="AB81" s="15">
        <v>70</v>
      </c>
      <c r="AC81" s="15" t="s">
        <v>41</v>
      </c>
      <c r="AD81" s="15">
        <v>14</v>
      </c>
      <c r="AE81" s="15" t="s">
        <v>26</v>
      </c>
      <c r="AF81" s="6"/>
      <c r="AG81" s="6"/>
      <c r="AH81" s="6" t="s">
        <v>762</v>
      </c>
      <c r="AI81" s="6"/>
      <c r="AJ81" s="8" t="s">
        <v>74</v>
      </c>
      <c r="AK81" s="6"/>
      <c r="AL81" s="6"/>
      <c r="AM81" s="6"/>
      <c r="AN81" s="8"/>
      <c r="AO81" s="8"/>
      <c r="AP81" s="8"/>
      <c r="AQ81" s="8"/>
    </row>
    <row r="82" spans="1:54" hidden="1" x14ac:dyDescent="0.25">
      <c r="A82" s="82" t="s">
        <v>1493</v>
      </c>
      <c r="B82" s="169" t="s">
        <v>1164</v>
      </c>
      <c r="C82" s="169" t="s">
        <v>1755</v>
      </c>
      <c r="D82" s="19">
        <v>43556</v>
      </c>
      <c r="E82" s="19">
        <v>43620</v>
      </c>
      <c r="F82" s="41" t="s">
        <v>249</v>
      </c>
      <c r="G82" s="15" t="s">
        <v>1144</v>
      </c>
      <c r="H82" s="58" t="s">
        <v>1165</v>
      </c>
      <c r="I82" s="18" t="s">
        <v>807</v>
      </c>
      <c r="J82" s="18" t="s">
        <v>438</v>
      </c>
      <c r="K82" s="18"/>
      <c r="L82" s="28">
        <v>380.46</v>
      </c>
      <c r="M82" s="24" t="s">
        <v>537</v>
      </c>
      <c r="N82" s="18" t="s">
        <v>725</v>
      </c>
      <c r="O82" s="15">
        <v>14</v>
      </c>
      <c r="P82" s="15"/>
      <c r="Q82" s="15" t="s">
        <v>559</v>
      </c>
      <c r="R82" s="18" t="s">
        <v>168</v>
      </c>
      <c r="S82" s="15"/>
      <c r="T82" s="104"/>
      <c r="U82" s="104"/>
      <c r="V82" s="105"/>
      <c r="W82" s="106"/>
      <c r="X82" s="110"/>
      <c r="Y82" s="111"/>
      <c r="Z82" s="112"/>
      <c r="AA82" s="113"/>
      <c r="AB82" s="15">
        <v>70</v>
      </c>
      <c r="AC82" s="15" t="s">
        <v>41</v>
      </c>
      <c r="AD82" s="15">
        <v>14</v>
      </c>
      <c r="AE82" s="15" t="s">
        <v>26</v>
      </c>
      <c r="AF82" s="6"/>
      <c r="AG82" s="6"/>
      <c r="AH82" s="6" t="s">
        <v>762</v>
      </c>
      <c r="AI82" s="6"/>
      <c r="AJ82" s="8" t="s">
        <v>74</v>
      </c>
      <c r="AK82" s="6"/>
      <c r="AL82" s="6"/>
      <c r="AM82" s="6"/>
      <c r="AN82" s="8"/>
      <c r="AO82" s="8"/>
      <c r="AP82" s="8"/>
      <c r="AQ82" s="8"/>
    </row>
    <row r="83" spans="1:54" hidden="1" x14ac:dyDescent="0.25">
      <c r="A83" s="80"/>
      <c r="B83" s="169" t="s">
        <v>1166</v>
      </c>
      <c r="C83" s="169" t="s">
        <v>1755</v>
      </c>
      <c r="D83" s="19">
        <v>43556</v>
      </c>
      <c r="E83" s="19">
        <v>43619</v>
      </c>
      <c r="F83" s="41" t="s">
        <v>249</v>
      </c>
      <c r="G83" s="15" t="s">
        <v>1144</v>
      </c>
      <c r="H83" s="58" t="s">
        <v>1167</v>
      </c>
      <c r="I83" s="18" t="s">
        <v>76</v>
      </c>
      <c r="J83" s="18" t="s">
        <v>1168</v>
      </c>
      <c r="K83" s="18" t="s">
        <v>1288</v>
      </c>
      <c r="L83" s="28">
        <v>566.46</v>
      </c>
      <c r="M83" s="24" t="s">
        <v>537</v>
      </c>
      <c r="N83" s="18" t="s">
        <v>1169</v>
      </c>
      <c r="O83" s="15">
        <v>30</v>
      </c>
      <c r="P83" s="15"/>
      <c r="Q83" s="15" t="s">
        <v>559</v>
      </c>
      <c r="R83" s="18" t="s">
        <v>1170</v>
      </c>
      <c r="S83" s="15"/>
      <c r="T83" s="104"/>
      <c r="U83" s="104"/>
      <c r="V83" s="105"/>
      <c r="W83" s="106"/>
      <c r="X83" s="110"/>
      <c r="Y83" s="111"/>
      <c r="Z83" s="112"/>
      <c r="AA83" s="113"/>
      <c r="AB83" s="15">
        <v>70</v>
      </c>
      <c r="AC83" s="15" t="s">
        <v>41</v>
      </c>
      <c r="AD83" s="15">
        <v>14</v>
      </c>
      <c r="AE83" s="15" t="s">
        <v>26</v>
      </c>
      <c r="AF83" s="6"/>
      <c r="AG83" s="6"/>
      <c r="AH83" s="6" t="s">
        <v>762</v>
      </c>
      <c r="AI83" s="6"/>
      <c r="AJ83" s="8" t="s">
        <v>74</v>
      </c>
      <c r="AK83" s="6"/>
      <c r="AL83" s="6"/>
      <c r="AM83" s="6"/>
      <c r="AN83" s="8"/>
      <c r="AO83" s="8"/>
      <c r="AP83" s="8"/>
      <c r="AQ83" s="8"/>
    </row>
    <row r="84" spans="1:54" hidden="1" x14ac:dyDescent="0.25">
      <c r="A84" s="82" t="s">
        <v>1487</v>
      </c>
      <c r="B84" s="169" t="s">
        <v>1186</v>
      </c>
      <c r="C84" s="169" t="s">
        <v>1755</v>
      </c>
      <c r="D84" s="19">
        <v>43560</v>
      </c>
      <c r="E84" s="19">
        <v>43606</v>
      </c>
      <c r="F84" s="41" t="s">
        <v>249</v>
      </c>
      <c r="G84" s="15" t="s">
        <v>1144</v>
      </c>
      <c r="H84" s="58" t="s">
        <v>1187</v>
      </c>
      <c r="I84" s="18" t="s">
        <v>145</v>
      </c>
      <c r="J84" s="18" t="s">
        <v>1188</v>
      </c>
      <c r="K84" s="18"/>
      <c r="L84" s="28">
        <v>426.91</v>
      </c>
      <c r="M84" s="24" t="s">
        <v>537</v>
      </c>
      <c r="N84" s="18" t="s">
        <v>1189</v>
      </c>
      <c r="O84" s="15">
        <v>12</v>
      </c>
      <c r="P84" s="15"/>
      <c r="Q84" s="15" t="s">
        <v>559</v>
      </c>
      <c r="R84" s="18" t="s">
        <v>46</v>
      </c>
      <c r="S84" s="15"/>
      <c r="T84" s="104"/>
      <c r="U84" s="104"/>
      <c r="V84" s="105"/>
      <c r="W84" s="106"/>
      <c r="X84" s="110"/>
      <c r="Y84" s="111"/>
      <c r="Z84" s="112"/>
      <c r="AA84" s="113"/>
      <c r="AB84" s="15">
        <v>70</v>
      </c>
      <c r="AC84" s="15" t="s">
        <v>41</v>
      </c>
      <c r="AD84" s="15">
        <v>14</v>
      </c>
      <c r="AE84" s="15" t="s">
        <v>26</v>
      </c>
      <c r="AF84" s="8"/>
      <c r="AG84" s="8"/>
      <c r="AH84" s="6" t="s">
        <v>762</v>
      </c>
      <c r="AI84" s="8"/>
      <c r="AJ84" s="8" t="s">
        <v>74</v>
      </c>
      <c r="AK84" s="6"/>
      <c r="AL84" s="6"/>
      <c r="AM84" s="6"/>
      <c r="AN84" s="8"/>
      <c r="AO84" s="8"/>
      <c r="AP84" s="8"/>
      <c r="AQ84" s="8"/>
    </row>
    <row r="85" spans="1:54" hidden="1" x14ac:dyDescent="0.25">
      <c r="A85" s="82" t="s">
        <v>1609</v>
      </c>
      <c r="B85" s="169" t="s">
        <v>1192</v>
      </c>
      <c r="C85" s="169" t="s">
        <v>1755</v>
      </c>
      <c r="D85" s="19">
        <v>43560</v>
      </c>
      <c r="E85" s="19">
        <v>43641</v>
      </c>
      <c r="F85" s="41" t="s">
        <v>249</v>
      </c>
      <c r="G85" s="15" t="s">
        <v>1144</v>
      </c>
      <c r="H85" s="58" t="s">
        <v>1193</v>
      </c>
      <c r="I85" s="18" t="s">
        <v>1194</v>
      </c>
      <c r="J85" s="18" t="s">
        <v>1195</v>
      </c>
      <c r="K85" s="18"/>
      <c r="L85" s="28">
        <v>1023.67</v>
      </c>
      <c r="M85" s="24" t="s">
        <v>537</v>
      </c>
      <c r="N85" s="18" t="s">
        <v>1196</v>
      </c>
      <c r="O85" s="15">
        <v>196</v>
      </c>
      <c r="P85" s="15"/>
      <c r="Q85" s="15" t="s">
        <v>559</v>
      </c>
      <c r="R85" s="18" t="s">
        <v>612</v>
      </c>
      <c r="S85" s="15"/>
      <c r="T85" s="104"/>
      <c r="U85" s="104"/>
      <c r="V85" s="105"/>
      <c r="W85" s="106"/>
      <c r="X85" s="110"/>
      <c r="Y85" s="111"/>
      <c r="Z85" s="112"/>
      <c r="AA85" s="113"/>
      <c r="AB85" s="15">
        <v>70</v>
      </c>
      <c r="AC85" s="15" t="s">
        <v>41</v>
      </c>
      <c r="AD85" s="15">
        <v>14</v>
      </c>
      <c r="AE85" s="15" t="s">
        <v>26</v>
      </c>
      <c r="AF85" s="8"/>
      <c r="AG85" s="8"/>
      <c r="AH85" s="6" t="s">
        <v>762</v>
      </c>
      <c r="AI85" s="8"/>
      <c r="AJ85" s="8" t="s">
        <v>74</v>
      </c>
      <c r="AK85" s="6"/>
      <c r="AL85" s="6"/>
      <c r="AM85" s="6"/>
      <c r="AN85" s="8"/>
      <c r="AO85" s="8"/>
      <c r="AP85" s="8"/>
      <c r="AQ85" s="8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idden="1" x14ac:dyDescent="0.25">
      <c r="A86" s="82"/>
      <c r="B86" s="169" t="s">
        <v>1224</v>
      </c>
      <c r="C86" s="169" t="s">
        <v>1755</v>
      </c>
      <c r="D86" s="19">
        <v>43566</v>
      </c>
      <c r="E86" s="15"/>
      <c r="F86" s="41" t="s">
        <v>249</v>
      </c>
      <c r="G86" s="15" t="s">
        <v>1144</v>
      </c>
      <c r="H86" s="58" t="s">
        <v>1100</v>
      </c>
      <c r="I86" s="18" t="s">
        <v>1225</v>
      </c>
      <c r="J86" s="18" t="s">
        <v>1101</v>
      </c>
      <c r="K86" s="18"/>
      <c r="L86" s="28"/>
      <c r="M86" s="24" t="s">
        <v>537</v>
      </c>
      <c r="N86" s="18" t="s">
        <v>540</v>
      </c>
      <c r="O86" s="15" t="s">
        <v>1226</v>
      </c>
      <c r="P86" s="15"/>
      <c r="Q86" s="15" t="s">
        <v>559</v>
      </c>
      <c r="R86" s="18" t="s">
        <v>62</v>
      </c>
      <c r="S86" s="15"/>
      <c r="T86" s="104"/>
      <c r="U86" s="104"/>
      <c r="V86" s="105"/>
      <c r="W86" s="106"/>
      <c r="X86" s="110"/>
      <c r="Y86" s="111"/>
      <c r="Z86" s="112"/>
      <c r="AA86" s="113"/>
      <c r="AB86" s="15">
        <v>70</v>
      </c>
      <c r="AC86" s="15" t="s">
        <v>41</v>
      </c>
      <c r="AD86" s="15">
        <v>14</v>
      </c>
      <c r="AE86" s="15" t="s">
        <v>26</v>
      </c>
      <c r="AF86" s="8"/>
      <c r="AG86" s="8"/>
      <c r="AH86" s="6" t="s">
        <v>762</v>
      </c>
      <c r="AI86" s="8"/>
      <c r="AJ86" s="8" t="s">
        <v>74</v>
      </c>
      <c r="AK86" s="6"/>
      <c r="AL86" s="6"/>
      <c r="AM86" s="6"/>
      <c r="AN86" s="8"/>
      <c r="AO86" s="8"/>
      <c r="AP86" s="8"/>
      <c r="AQ86" s="8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idden="1" x14ac:dyDescent="0.25">
      <c r="A87" s="82" t="s">
        <v>2130</v>
      </c>
      <c r="B87" s="169" t="s">
        <v>1234</v>
      </c>
      <c r="C87" s="169" t="s">
        <v>1755</v>
      </c>
      <c r="D87" s="19">
        <v>43566</v>
      </c>
      <c r="E87" s="19">
        <v>43630</v>
      </c>
      <c r="F87" s="41" t="s">
        <v>249</v>
      </c>
      <c r="G87" s="15" t="s">
        <v>896</v>
      </c>
      <c r="H87" s="58" t="s">
        <v>1231</v>
      </c>
      <c r="I87" s="18" t="s">
        <v>1232</v>
      </c>
      <c r="J87" s="18" t="s">
        <v>60</v>
      </c>
      <c r="K87" s="18"/>
      <c r="L87" s="28">
        <v>477.58</v>
      </c>
      <c r="M87" s="24" t="s">
        <v>537</v>
      </c>
      <c r="N87" s="18" t="s">
        <v>1233</v>
      </c>
      <c r="O87" s="15">
        <v>66</v>
      </c>
      <c r="P87" s="15"/>
      <c r="Q87" s="15" t="s">
        <v>559</v>
      </c>
      <c r="R87" s="18" t="s">
        <v>727</v>
      </c>
      <c r="S87" s="15" t="s">
        <v>2129</v>
      </c>
      <c r="T87" s="104"/>
      <c r="U87" s="104"/>
      <c r="V87" s="105"/>
      <c r="W87" s="106"/>
      <c r="X87" s="110"/>
      <c r="Y87" s="111"/>
      <c r="Z87" s="112"/>
      <c r="AA87" s="113"/>
      <c r="AB87" s="15">
        <v>70</v>
      </c>
      <c r="AC87" s="15" t="s">
        <v>41</v>
      </c>
      <c r="AD87" s="15">
        <v>14</v>
      </c>
      <c r="AE87" s="15" t="s">
        <v>26</v>
      </c>
      <c r="AF87" s="30"/>
      <c r="AG87" s="18"/>
      <c r="AH87" s="18" t="s">
        <v>762</v>
      </c>
      <c r="AI87" s="18"/>
      <c r="AJ87" s="18" t="s">
        <v>74</v>
      </c>
      <c r="AK87" s="6"/>
      <c r="AL87" s="6"/>
      <c r="AM87" s="6"/>
      <c r="AN87" s="8"/>
      <c r="AO87" s="8"/>
      <c r="AP87" s="8"/>
      <c r="AQ87" s="8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idden="1" x14ac:dyDescent="0.25">
      <c r="A88" s="82" t="s">
        <v>2132</v>
      </c>
      <c r="B88" s="169" t="s">
        <v>1235</v>
      </c>
      <c r="C88" s="169" t="s">
        <v>1755</v>
      </c>
      <c r="D88" s="19">
        <v>43567</v>
      </c>
      <c r="E88" s="19">
        <v>43630</v>
      </c>
      <c r="F88" s="41" t="s">
        <v>249</v>
      </c>
      <c r="G88" s="15" t="s">
        <v>1236</v>
      </c>
      <c r="H88" s="58" t="s">
        <v>1237</v>
      </c>
      <c r="I88" s="18" t="s">
        <v>1228</v>
      </c>
      <c r="J88" s="18" t="s">
        <v>555</v>
      </c>
      <c r="K88" s="18"/>
      <c r="L88" s="28">
        <v>822.45</v>
      </c>
      <c r="M88" s="24" t="s">
        <v>537</v>
      </c>
      <c r="N88" s="18" t="s">
        <v>1238</v>
      </c>
      <c r="O88" s="15">
        <v>290</v>
      </c>
      <c r="P88" s="15"/>
      <c r="Q88" s="15" t="s">
        <v>559</v>
      </c>
      <c r="R88" s="18" t="s">
        <v>612</v>
      </c>
      <c r="S88" s="15" t="s">
        <v>2131</v>
      </c>
      <c r="T88" s="104"/>
      <c r="U88" s="104"/>
      <c r="V88" s="105"/>
      <c r="W88" s="106"/>
      <c r="X88" s="110"/>
      <c r="Y88" s="111"/>
      <c r="Z88" s="112"/>
      <c r="AA88" s="113"/>
      <c r="AB88" s="15">
        <v>70</v>
      </c>
      <c r="AC88" s="15" t="s">
        <v>41</v>
      </c>
      <c r="AD88" s="15">
        <v>14</v>
      </c>
      <c r="AE88" s="15" t="s">
        <v>26</v>
      </c>
      <c r="AF88" s="30"/>
      <c r="AG88" s="18"/>
      <c r="AH88" s="18" t="s">
        <v>762</v>
      </c>
      <c r="AI88" s="18"/>
      <c r="AJ88" s="18" t="s">
        <v>74</v>
      </c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idden="1" x14ac:dyDescent="0.25">
      <c r="A89" s="82" t="s">
        <v>1488</v>
      </c>
      <c r="B89" s="169" t="s">
        <v>1240</v>
      </c>
      <c r="C89" s="169" t="s">
        <v>1755</v>
      </c>
      <c r="D89" s="19">
        <v>43567</v>
      </c>
      <c r="E89" s="15"/>
      <c r="F89" s="41" t="s">
        <v>249</v>
      </c>
      <c r="G89" s="15" t="s">
        <v>1144</v>
      </c>
      <c r="H89" s="58" t="s">
        <v>1241</v>
      </c>
      <c r="I89" s="18" t="s">
        <v>945</v>
      </c>
      <c r="J89" s="18" t="s">
        <v>1242</v>
      </c>
      <c r="K89" s="18"/>
      <c r="L89" s="28">
        <v>1034.69</v>
      </c>
      <c r="M89" s="24" t="s">
        <v>537</v>
      </c>
      <c r="N89" s="18" t="s">
        <v>1489</v>
      </c>
      <c r="O89" s="15">
        <v>1832</v>
      </c>
      <c r="P89" s="15" t="s">
        <v>459</v>
      </c>
      <c r="Q89" s="15" t="s">
        <v>559</v>
      </c>
      <c r="R89" s="18" t="s">
        <v>425</v>
      </c>
      <c r="S89" s="15"/>
      <c r="T89" s="104"/>
      <c r="U89" s="104"/>
      <c r="V89" s="105"/>
      <c r="W89" s="106"/>
      <c r="X89" s="110"/>
      <c r="Y89" s="111"/>
      <c r="Z89" s="112"/>
      <c r="AA89" s="113"/>
      <c r="AB89" s="15">
        <v>70</v>
      </c>
      <c r="AC89" s="15" t="s">
        <v>41</v>
      </c>
      <c r="AD89" s="15">
        <v>14</v>
      </c>
      <c r="AE89" s="15" t="s">
        <v>26</v>
      </c>
      <c r="AF89" s="30"/>
      <c r="AG89" s="18"/>
      <c r="AH89" s="18" t="s">
        <v>762</v>
      </c>
      <c r="AI89" s="18"/>
      <c r="AJ89" s="18" t="s">
        <v>74</v>
      </c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idden="1" x14ac:dyDescent="0.25">
      <c r="A90" s="82" t="s">
        <v>1490</v>
      </c>
      <c r="B90" s="169" t="s">
        <v>1243</v>
      </c>
      <c r="C90" s="169" t="s">
        <v>1755</v>
      </c>
      <c r="D90" s="19">
        <v>43567</v>
      </c>
      <c r="E90" s="19">
        <v>43605</v>
      </c>
      <c r="F90" s="41" t="s">
        <v>249</v>
      </c>
      <c r="G90" s="15" t="s">
        <v>1144</v>
      </c>
      <c r="H90" s="58" t="s">
        <v>1244</v>
      </c>
      <c r="I90" s="18" t="s">
        <v>1245</v>
      </c>
      <c r="J90" s="18" t="s">
        <v>60</v>
      </c>
      <c r="K90" s="18"/>
      <c r="L90" s="28">
        <v>880.99</v>
      </c>
      <c r="M90" s="24" t="s">
        <v>547</v>
      </c>
      <c r="N90" s="18" t="s">
        <v>648</v>
      </c>
      <c r="O90" s="15">
        <v>7027</v>
      </c>
      <c r="P90" s="15"/>
      <c r="Q90" s="15" t="s">
        <v>559</v>
      </c>
      <c r="R90" s="18" t="s">
        <v>649</v>
      </c>
      <c r="S90" s="15"/>
      <c r="T90" s="104"/>
      <c r="U90" s="104"/>
      <c r="V90" s="105"/>
      <c r="W90" s="106"/>
      <c r="X90" s="110"/>
      <c r="Y90" s="111"/>
      <c r="Z90" s="112"/>
      <c r="AA90" s="113"/>
      <c r="AB90" s="15">
        <v>70</v>
      </c>
      <c r="AC90" s="15" t="s">
        <v>41</v>
      </c>
      <c r="AD90" s="15">
        <v>14</v>
      </c>
      <c r="AE90" s="15" t="s">
        <v>26</v>
      </c>
      <c r="AF90" s="30"/>
      <c r="AG90" s="18"/>
      <c r="AH90" s="18" t="s">
        <v>762</v>
      </c>
      <c r="AI90" s="18"/>
      <c r="AJ90" s="18" t="s">
        <v>74</v>
      </c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idden="1" x14ac:dyDescent="0.25">
      <c r="A91" s="82" t="s">
        <v>1658</v>
      </c>
      <c r="B91" s="169" t="s">
        <v>1249</v>
      </c>
      <c r="C91" s="169" t="s">
        <v>1755</v>
      </c>
      <c r="D91" s="19">
        <v>43567</v>
      </c>
      <c r="E91" s="34">
        <v>43650</v>
      </c>
      <c r="F91" s="41" t="s">
        <v>249</v>
      </c>
      <c r="G91" s="15" t="s">
        <v>1144</v>
      </c>
      <c r="H91" s="58" t="s">
        <v>1250</v>
      </c>
      <c r="I91" s="174" t="s">
        <v>447</v>
      </c>
      <c r="J91" s="174" t="s">
        <v>776</v>
      </c>
      <c r="K91" s="174"/>
      <c r="L91" s="31">
        <v>133.19999999999999</v>
      </c>
      <c r="M91" s="175" t="s">
        <v>557</v>
      </c>
      <c r="N91" s="174" t="s">
        <v>695</v>
      </c>
      <c r="O91" s="169">
        <v>3</v>
      </c>
      <c r="Q91" s="15" t="s">
        <v>559</v>
      </c>
      <c r="R91" s="18" t="s">
        <v>726</v>
      </c>
      <c r="S91" s="15"/>
      <c r="T91" s="104"/>
      <c r="U91" s="104"/>
      <c r="V91" s="105"/>
      <c r="W91" s="106"/>
      <c r="AB91" s="15">
        <v>70</v>
      </c>
      <c r="AC91" s="15" t="s">
        <v>41</v>
      </c>
      <c r="AD91" s="15">
        <v>14</v>
      </c>
      <c r="AE91" s="15" t="s">
        <v>26</v>
      </c>
      <c r="AH91" s="18" t="s">
        <v>762</v>
      </c>
      <c r="AJ91" s="18" t="s">
        <v>74</v>
      </c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idden="1" x14ac:dyDescent="0.25">
      <c r="A92" s="82" t="s">
        <v>1491</v>
      </c>
      <c r="B92" s="169" t="s">
        <v>1253</v>
      </c>
      <c r="C92" s="169" t="s">
        <v>1755</v>
      </c>
      <c r="D92" s="19">
        <v>43584</v>
      </c>
      <c r="E92" s="34">
        <v>43607</v>
      </c>
      <c r="F92" s="41" t="s">
        <v>249</v>
      </c>
      <c r="G92" s="15" t="s">
        <v>1144</v>
      </c>
      <c r="H92" s="58" t="s">
        <v>1254</v>
      </c>
      <c r="I92" s="174" t="s">
        <v>797</v>
      </c>
      <c r="J92" s="174" t="s">
        <v>64</v>
      </c>
      <c r="K92" s="174"/>
      <c r="L92" s="31">
        <v>469.21</v>
      </c>
      <c r="M92" s="175" t="s">
        <v>537</v>
      </c>
      <c r="N92" s="174" t="s">
        <v>1255</v>
      </c>
      <c r="O92" s="169">
        <v>68</v>
      </c>
      <c r="Q92" s="15" t="s">
        <v>559</v>
      </c>
      <c r="R92" s="18" t="s">
        <v>367</v>
      </c>
      <c r="S92" s="15"/>
      <c r="T92" s="104"/>
      <c r="U92" s="104"/>
      <c r="V92" s="105"/>
      <c r="W92" s="106"/>
      <c r="AB92" s="15">
        <v>70</v>
      </c>
      <c r="AC92" s="15" t="s">
        <v>41</v>
      </c>
      <c r="AD92" s="15">
        <v>14</v>
      </c>
      <c r="AE92" s="15" t="s">
        <v>26</v>
      </c>
      <c r="AH92" s="18" t="s">
        <v>762</v>
      </c>
      <c r="AJ92" s="18" t="s">
        <v>74</v>
      </c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idden="1" x14ac:dyDescent="0.25">
      <c r="A93" s="82"/>
      <c r="B93" s="169" t="s">
        <v>1258</v>
      </c>
      <c r="C93" s="169" t="s">
        <v>1755</v>
      </c>
      <c r="D93" s="19">
        <v>43584</v>
      </c>
      <c r="F93" s="41" t="s">
        <v>249</v>
      </c>
      <c r="G93" s="15" t="s">
        <v>1144</v>
      </c>
      <c r="H93" s="58" t="s">
        <v>1259</v>
      </c>
      <c r="I93" s="174" t="s">
        <v>1260</v>
      </c>
      <c r="J93" s="174" t="s">
        <v>535</v>
      </c>
      <c r="K93" s="174"/>
      <c r="M93" s="175" t="s">
        <v>537</v>
      </c>
      <c r="N93" s="174" t="s">
        <v>1261</v>
      </c>
      <c r="Q93" s="15" t="s">
        <v>559</v>
      </c>
      <c r="R93" s="18" t="s">
        <v>1262</v>
      </c>
      <c r="S93" s="15"/>
      <c r="T93" s="104"/>
      <c r="U93" s="104"/>
      <c r="V93" s="105"/>
      <c r="W93" s="106"/>
      <c r="AB93" s="15">
        <v>70</v>
      </c>
      <c r="AC93" s="15" t="s">
        <v>41</v>
      </c>
      <c r="AD93" s="15">
        <v>14</v>
      </c>
      <c r="AE93" s="15" t="s">
        <v>26</v>
      </c>
      <c r="AH93" s="18" t="s">
        <v>762</v>
      </c>
      <c r="AJ93" s="18" t="s">
        <v>74</v>
      </c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idden="1" x14ac:dyDescent="0.25">
      <c r="A94" s="82" t="s">
        <v>1538</v>
      </c>
      <c r="B94" s="169" t="s">
        <v>1268</v>
      </c>
      <c r="C94" s="169" t="s">
        <v>1755</v>
      </c>
      <c r="D94" s="19">
        <v>43584</v>
      </c>
      <c r="E94" s="34">
        <v>43628</v>
      </c>
      <c r="F94" s="41" t="s">
        <v>249</v>
      </c>
      <c r="G94" s="15" t="s">
        <v>1144</v>
      </c>
      <c r="H94" s="58" t="s">
        <v>1269</v>
      </c>
      <c r="I94" s="174" t="s">
        <v>165</v>
      </c>
      <c r="J94" s="174" t="s">
        <v>788</v>
      </c>
      <c r="K94" s="174"/>
      <c r="L94" s="31">
        <v>1171</v>
      </c>
      <c r="M94" s="175" t="s">
        <v>557</v>
      </c>
      <c r="N94" s="174" t="s">
        <v>465</v>
      </c>
      <c r="O94" s="169">
        <v>35</v>
      </c>
      <c r="Q94" s="15" t="s">
        <v>559</v>
      </c>
      <c r="R94" s="18" t="s">
        <v>429</v>
      </c>
      <c r="S94" s="15"/>
      <c r="T94" s="104"/>
      <c r="U94" s="104"/>
      <c r="V94" s="105"/>
      <c r="W94" s="106"/>
      <c r="AB94" s="15">
        <v>70</v>
      </c>
      <c r="AC94" s="15" t="s">
        <v>41</v>
      </c>
      <c r="AD94" s="15">
        <v>14</v>
      </c>
      <c r="AE94" s="15" t="s">
        <v>26</v>
      </c>
      <c r="AH94" s="18" t="s">
        <v>762</v>
      </c>
      <c r="AJ94" s="18" t="s">
        <v>74</v>
      </c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idden="1" x14ac:dyDescent="0.25">
      <c r="A95" s="82" t="s">
        <v>1492</v>
      </c>
      <c r="B95" s="169" t="s">
        <v>1294</v>
      </c>
      <c r="C95" s="169" t="s">
        <v>1755</v>
      </c>
      <c r="D95" s="34">
        <v>43587</v>
      </c>
      <c r="E95" s="34">
        <v>43613</v>
      </c>
      <c r="F95" s="41" t="s">
        <v>249</v>
      </c>
      <c r="G95" s="15" t="s">
        <v>1144</v>
      </c>
      <c r="H95" s="171" t="s">
        <v>1295</v>
      </c>
      <c r="I95" s="174" t="s">
        <v>456</v>
      </c>
      <c r="J95" s="174" t="s">
        <v>651</v>
      </c>
      <c r="K95" s="174"/>
      <c r="L95" s="31">
        <v>439.7</v>
      </c>
      <c r="M95" s="16" t="s">
        <v>537</v>
      </c>
      <c r="N95" s="174" t="s">
        <v>1296</v>
      </c>
      <c r="O95" s="169">
        <v>15</v>
      </c>
      <c r="Q95" s="15" t="s">
        <v>559</v>
      </c>
      <c r="R95" s="18" t="s">
        <v>224</v>
      </c>
      <c r="S95" s="15"/>
      <c r="T95" s="104"/>
      <c r="U95" s="104"/>
      <c r="V95" s="105"/>
      <c r="W95" s="106"/>
      <c r="AB95" s="15">
        <v>70</v>
      </c>
      <c r="AC95" s="15" t="s">
        <v>41</v>
      </c>
      <c r="AD95" s="15">
        <v>14</v>
      </c>
      <c r="AE95" s="15" t="s">
        <v>26</v>
      </c>
      <c r="AF95" s="71"/>
      <c r="AG95" s="72"/>
      <c r="AH95" s="14"/>
      <c r="AI95" s="5"/>
      <c r="AJ95" s="8" t="s">
        <v>74</v>
      </c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idden="1" x14ac:dyDescent="0.25">
      <c r="A96" s="82" t="s">
        <v>1494</v>
      </c>
      <c r="B96" s="169" t="s">
        <v>1326</v>
      </c>
      <c r="C96" s="169" t="s">
        <v>1755</v>
      </c>
      <c r="D96" s="34">
        <v>43591</v>
      </c>
      <c r="E96" s="34">
        <v>43614</v>
      </c>
      <c r="F96" s="41" t="s">
        <v>249</v>
      </c>
      <c r="G96" s="15" t="s">
        <v>1144</v>
      </c>
      <c r="H96" s="171" t="s">
        <v>1327</v>
      </c>
      <c r="I96" s="174" t="s">
        <v>1328</v>
      </c>
      <c r="J96" s="174" t="s">
        <v>63</v>
      </c>
      <c r="K96" s="174"/>
      <c r="L96" s="31">
        <v>379.18</v>
      </c>
      <c r="M96" s="175" t="s">
        <v>537</v>
      </c>
      <c r="N96" s="66" t="s">
        <v>1229</v>
      </c>
      <c r="O96" s="169">
        <v>49</v>
      </c>
      <c r="Q96" s="15" t="s">
        <v>559</v>
      </c>
      <c r="R96" s="174" t="s">
        <v>612</v>
      </c>
      <c r="U96" s="98"/>
      <c r="AB96" s="15">
        <v>70</v>
      </c>
      <c r="AC96" s="15" t="s">
        <v>41</v>
      </c>
      <c r="AD96" s="15">
        <v>14</v>
      </c>
      <c r="AE96" s="15" t="s">
        <v>26</v>
      </c>
      <c r="AH96" s="14"/>
      <c r="AI96" s="5"/>
      <c r="AJ96" s="8" t="s">
        <v>74</v>
      </c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idden="1" x14ac:dyDescent="0.25">
      <c r="A97" s="82" t="s">
        <v>1442</v>
      </c>
      <c r="B97" s="169" t="s">
        <v>1345</v>
      </c>
      <c r="C97" s="169" t="s">
        <v>1755</v>
      </c>
      <c r="D97" s="34">
        <v>43593</v>
      </c>
      <c r="E97" s="34">
        <v>43620</v>
      </c>
      <c r="F97" s="41" t="s">
        <v>249</v>
      </c>
      <c r="G97" s="169" t="s">
        <v>2493</v>
      </c>
      <c r="H97" s="171" t="s">
        <v>1343</v>
      </c>
      <c r="I97" s="174" t="s">
        <v>716</v>
      </c>
      <c r="J97" s="174" t="s">
        <v>37</v>
      </c>
      <c r="K97" s="174" t="s">
        <v>1344</v>
      </c>
      <c r="L97" s="31">
        <v>1195.51</v>
      </c>
      <c r="M97" s="175" t="s">
        <v>537</v>
      </c>
      <c r="N97" s="66" t="s">
        <v>89</v>
      </c>
      <c r="O97" s="169">
        <v>75</v>
      </c>
      <c r="Q97" s="15" t="s">
        <v>559</v>
      </c>
      <c r="R97" s="174" t="s">
        <v>426</v>
      </c>
      <c r="S97" s="169" t="s">
        <v>2127</v>
      </c>
      <c r="U97" s="98"/>
      <c r="AB97" s="15">
        <v>70</v>
      </c>
      <c r="AC97" s="15" t="s">
        <v>41</v>
      </c>
      <c r="AD97" s="15">
        <v>14</v>
      </c>
      <c r="AE97" s="15" t="s">
        <v>26</v>
      </c>
      <c r="AH97" s="14"/>
      <c r="AI97" s="5"/>
      <c r="AJ97" s="8" t="s">
        <v>74</v>
      </c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idden="1" x14ac:dyDescent="0.25">
      <c r="A98" s="82" t="s">
        <v>1938</v>
      </c>
      <c r="B98" s="32" t="s">
        <v>1347</v>
      </c>
      <c r="C98" s="169" t="s">
        <v>1755</v>
      </c>
      <c r="D98" s="34">
        <v>43594</v>
      </c>
      <c r="E98" s="34">
        <v>43627</v>
      </c>
      <c r="F98" s="41" t="s">
        <v>249</v>
      </c>
      <c r="G98" s="169" t="s">
        <v>1346</v>
      </c>
      <c r="H98" s="37" t="s">
        <v>1277</v>
      </c>
      <c r="I98" s="174" t="s">
        <v>1092</v>
      </c>
      <c r="J98" s="174" t="s">
        <v>606</v>
      </c>
      <c r="K98" s="174"/>
      <c r="L98" s="174">
        <v>553.33000000000004</v>
      </c>
      <c r="M98" s="175" t="s">
        <v>537</v>
      </c>
      <c r="N98" s="174" t="s">
        <v>47</v>
      </c>
      <c r="O98" s="174">
        <v>85</v>
      </c>
      <c r="P98" s="174"/>
      <c r="Q98" s="15" t="s">
        <v>559</v>
      </c>
      <c r="R98" s="18" t="s">
        <v>433</v>
      </c>
      <c r="S98" s="15"/>
      <c r="T98" s="104"/>
      <c r="U98" s="104"/>
      <c r="V98" s="105"/>
      <c r="W98" s="106"/>
      <c r="AB98" s="15">
        <v>70</v>
      </c>
      <c r="AC98" s="15" t="s">
        <v>41</v>
      </c>
      <c r="AD98" s="15">
        <v>14</v>
      </c>
      <c r="AE98" s="15" t="s">
        <v>26</v>
      </c>
      <c r="AH98" s="5"/>
      <c r="AI98" s="5"/>
      <c r="AJ98" s="8" t="s">
        <v>74</v>
      </c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idden="1" x14ac:dyDescent="0.25">
      <c r="A99" s="82" t="s">
        <v>1713</v>
      </c>
      <c r="B99" s="32" t="s">
        <v>1353</v>
      </c>
      <c r="C99" s="169" t="s">
        <v>1755</v>
      </c>
      <c r="D99" s="34">
        <v>43598</v>
      </c>
      <c r="E99" s="34">
        <v>43658</v>
      </c>
      <c r="F99" s="41" t="s">
        <v>249</v>
      </c>
      <c r="G99" s="15" t="s">
        <v>1144</v>
      </c>
      <c r="H99" s="171" t="s">
        <v>1354</v>
      </c>
      <c r="I99" s="174" t="s">
        <v>814</v>
      </c>
      <c r="J99" s="174" t="s">
        <v>1355</v>
      </c>
      <c r="L99" s="31">
        <v>1766.54</v>
      </c>
      <c r="M99" s="175" t="s">
        <v>557</v>
      </c>
      <c r="N99" s="66" t="s">
        <v>1351</v>
      </c>
      <c r="O99" s="169">
        <v>5405</v>
      </c>
      <c r="Q99" s="15" t="s">
        <v>559</v>
      </c>
      <c r="R99" s="174" t="s">
        <v>619</v>
      </c>
      <c r="U99" s="98"/>
      <c r="AB99" s="15">
        <v>70</v>
      </c>
      <c r="AC99" s="15" t="s">
        <v>41</v>
      </c>
      <c r="AD99" s="15">
        <v>14</v>
      </c>
      <c r="AE99" s="15" t="s">
        <v>26</v>
      </c>
      <c r="AH99" s="14"/>
      <c r="AI99" s="5"/>
      <c r="AJ99" s="8" t="s">
        <v>74</v>
      </c>
      <c r="AN99" s="8"/>
      <c r="AO99" s="8"/>
      <c r="AP99" s="8"/>
      <c r="AQ99" s="8"/>
    </row>
    <row r="100" spans="1:54" hidden="1" x14ac:dyDescent="0.25">
      <c r="A100" s="82"/>
      <c r="B100" s="32" t="s">
        <v>1358</v>
      </c>
      <c r="C100" s="169" t="s">
        <v>1755</v>
      </c>
      <c r="D100" s="34">
        <v>43599</v>
      </c>
      <c r="E100" s="34">
        <v>43636</v>
      </c>
      <c r="F100" s="41" t="s">
        <v>249</v>
      </c>
      <c r="G100" s="15" t="s">
        <v>1361</v>
      </c>
      <c r="H100" s="171" t="s">
        <v>1359</v>
      </c>
      <c r="I100" s="174" t="s">
        <v>1360</v>
      </c>
      <c r="J100" s="174" t="s">
        <v>39</v>
      </c>
      <c r="K100" s="169" t="s">
        <v>941</v>
      </c>
      <c r="L100" s="31">
        <v>820.97</v>
      </c>
      <c r="M100" s="175" t="s">
        <v>537</v>
      </c>
      <c r="N100" s="66" t="s">
        <v>717</v>
      </c>
      <c r="O100" s="169">
        <v>26</v>
      </c>
      <c r="Q100" s="15" t="s">
        <v>559</v>
      </c>
      <c r="R100" s="174" t="s">
        <v>619</v>
      </c>
      <c r="U100" s="98"/>
      <c r="AB100" s="15">
        <v>70</v>
      </c>
      <c r="AC100" s="15" t="s">
        <v>41</v>
      </c>
      <c r="AD100" s="15">
        <v>14</v>
      </c>
      <c r="AE100" s="15" t="s">
        <v>26</v>
      </c>
      <c r="AH100" s="87" t="s">
        <v>696</v>
      </c>
      <c r="AI100" s="5"/>
      <c r="AJ100" s="8" t="s">
        <v>74</v>
      </c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idden="1" x14ac:dyDescent="0.25">
      <c r="A101" s="82"/>
      <c r="B101" s="32" t="s">
        <v>1371</v>
      </c>
      <c r="C101" s="169" t="s">
        <v>1755</v>
      </c>
      <c r="D101" s="34">
        <v>43601</v>
      </c>
      <c r="E101" s="34">
        <v>43640</v>
      </c>
      <c r="F101" s="41" t="s">
        <v>249</v>
      </c>
      <c r="G101" s="169" t="s">
        <v>1372</v>
      </c>
      <c r="H101" s="171" t="s">
        <v>1373</v>
      </c>
      <c r="I101" s="174" t="s">
        <v>1374</v>
      </c>
      <c r="J101" s="174" t="s">
        <v>808</v>
      </c>
      <c r="L101" s="31">
        <v>477.58</v>
      </c>
      <c r="M101" s="175" t="s">
        <v>542</v>
      </c>
      <c r="N101" s="66" t="s">
        <v>1375</v>
      </c>
      <c r="O101" s="169">
        <v>4</v>
      </c>
      <c r="Q101" s="15" t="s">
        <v>559</v>
      </c>
      <c r="R101" s="174" t="s">
        <v>1376</v>
      </c>
      <c r="U101" s="98"/>
      <c r="AB101" s="15">
        <v>70</v>
      </c>
      <c r="AC101" s="15" t="s">
        <v>41</v>
      </c>
      <c r="AD101" s="15">
        <v>14</v>
      </c>
      <c r="AE101" s="15" t="s">
        <v>26</v>
      </c>
      <c r="AH101" s="14"/>
      <c r="AI101" s="5"/>
      <c r="AJ101" s="8" t="s">
        <v>74</v>
      </c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idden="1" x14ac:dyDescent="0.25">
      <c r="A102" s="125"/>
      <c r="B102" s="169" t="s">
        <v>1395</v>
      </c>
      <c r="C102" s="169" t="s">
        <v>1755</v>
      </c>
      <c r="D102" s="34">
        <v>43608</v>
      </c>
      <c r="F102" s="41" t="s">
        <v>249</v>
      </c>
      <c r="G102" s="169" t="s">
        <v>1396</v>
      </c>
      <c r="H102" s="171" t="s">
        <v>1397</v>
      </c>
      <c r="I102" s="174" t="s">
        <v>453</v>
      </c>
      <c r="J102" s="174" t="s">
        <v>652</v>
      </c>
      <c r="M102" s="175" t="s">
        <v>537</v>
      </c>
      <c r="N102" s="66" t="s">
        <v>1398</v>
      </c>
      <c r="O102" s="169">
        <v>34</v>
      </c>
      <c r="Q102" s="15" t="s">
        <v>559</v>
      </c>
      <c r="R102" s="174" t="s">
        <v>1399</v>
      </c>
      <c r="U102" s="98"/>
      <c r="AB102" s="15">
        <v>70</v>
      </c>
      <c r="AC102" s="15" t="s">
        <v>41</v>
      </c>
      <c r="AD102" s="15">
        <v>14</v>
      </c>
      <c r="AE102" s="15" t="s">
        <v>26</v>
      </c>
      <c r="AH102" s="14"/>
      <c r="AI102" s="5"/>
      <c r="AJ102" s="8" t="s">
        <v>74</v>
      </c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idden="1" x14ac:dyDescent="0.25">
      <c r="A103" s="82" t="s">
        <v>1537</v>
      </c>
      <c r="B103" s="169" t="s">
        <v>1432</v>
      </c>
      <c r="C103" s="169" t="s">
        <v>1755</v>
      </c>
      <c r="D103" s="34">
        <v>43619</v>
      </c>
      <c r="E103" s="34">
        <v>43628</v>
      </c>
      <c r="F103" s="41" t="s">
        <v>249</v>
      </c>
      <c r="G103" s="169" t="s">
        <v>762</v>
      </c>
      <c r="H103" s="171" t="s">
        <v>1433</v>
      </c>
      <c r="I103" s="174" t="s">
        <v>457</v>
      </c>
      <c r="J103" s="174" t="s">
        <v>652</v>
      </c>
      <c r="L103" s="31">
        <v>505.13</v>
      </c>
      <c r="M103" s="175" t="s">
        <v>537</v>
      </c>
      <c r="N103" s="66" t="s">
        <v>602</v>
      </c>
      <c r="O103" s="169">
        <v>45</v>
      </c>
      <c r="Q103" s="15" t="s">
        <v>559</v>
      </c>
      <c r="R103" s="174" t="s">
        <v>1434</v>
      </c>
      <c r="U103" s="98"/>
      <c r="AB103" s="15">
        <v>70</v>
      </c>
      <c r="AC103" s="15" t="s">
        <v>41</v>
      </c>
      <c r="AD103" s="15">
        <v>14</v>
      </c>
      <c r="AE103" s="15" t="s">
        <v>26</v>
      </c>
      <c r="AH103" s="14"/>
      <c r="AI103" s="5"/>
      <c r="AJ103" s="5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idden="1" x14ac:dyDescent="0.25">
      <c r="A104" s="125" t="s">
        <v>1928</v>
      </c>
      <c r="B104" s="169" t="s">
        <v>1458</v>
      </c>
      <c r="C104" s="169" t="s">
        <v>1755</v>
      </c>
      <c r="D104" s="34">
        <v>43622</v>
      </c>
      <c r="F104" s="41" t="s">
        <v>249</v>
      </c>
      <c r="G104" s="15" t="s">
        <v>1144</v>
      </c>
      <c r="H104" s="171" t="s">
        <v>1349</v>
      </c>
      <c r="I104" s="174" t="s">
        <v>1350</v>
      </c>
      <c r="J104" s="174" t="s">
        <v>1179</v>
      </c>
      <c r="L104" s="31">
        <v>3195.43</v>
      </c>
      <c r="M104" s="175" t="s">
        <v>557</v>
      </c>
      <c r="N104" s="66" t="s">
        <v>1351</v>
      </c>
      <c r="O104" s="169" t="s">
        <v>1929</v>
      </c>
      <c r="Q104" s="15" t="s">
        <v>559</v>
      </c>
      <c r="R104" s="174" t="s">
        <v>377</v>
      </c>
      <c r="U104" s="98"/>
      <c r="AB104" s="15">
        <v>70</v>
      </c>
      <c r="AC104" s="15" t="s">
        <v>41</v>
      </c>
      <c r="AD104" s="15">
        <v>14</v>
      </c>
      <c r="AE104" s="15" t="s">
        <v>26</v>
      </c>
      <c r="AH104" s="14"/>
      <c r="AI104" s="5"/>
      <c r="AJ104" s="5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idden="1" x14ac:dyDescent="0.25">
      <c r="A105" s="175" t="s">
        <v>2662</v>
      </c>
      <c r="B105" s="169" t="s">
        <v>1533</v>
      </c>
      <c r="C105" s="169" t="s">
        <v>1755</v>
      </c>
      <c r="D105" s="34">
        <v>43628</v>
      </c>
      <c r="E105" s="34">
        <v>43759</v>
      </c>
      <c r="F105" s="41" t="s">
        <v>249</v>
      </c>
      <c r="G105" s="169" t="s">
        <v>762</v>
      </c>
      <c r="H105" s="171" t="s">
        <v>1534</v>
      </c>
      <c r="I105" s="174" t="s">
        <v>732</v>
      </c>
      <c r="J105" s="174" t="s">
        <v>753</v>
      </c>
      <c r="L105" s="31">
        <v>1341.57</v>
      </c>
      <c r="M105" s="175" t="s">
        <v>557</v>
      </c>
      <c r="N105" s="66" t="s">
        <v>1535</v>
      </c>
      <c r="O105" s="169" t="s">
        <v>2663</v>
      </c>
      <c r="Q105" s="15" t="s">
        <v>559</v>
      </c>
      <c r="R105" s="174" t="s">
        <v>376</v>
      </c>
      <c r="S105" s="169" t="s">
        <v>2664</v>
      </c>
      <c r="U105" s="98"/>
      <c r="AB105" s="15">
        <v>70</v>
      </c>
      <c r="AC105" s="15" t="s">
        <v>41</v>
      </c>
      <c r="AD105" s="15">
        <v>14</v>
      </c>
      <c r="AE105" s="15" t="s">
        <v>26</v>
      </c>
      <c r="AH105" s="14"/>
      <c r="AI105" s="5"/>
      <c r="AJ105" s="5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idden="1" x14ac:dyDescent="0.25">
      <c r="A106" s="175" t="s">
        <v>1687</v>
      </c>
      <c r="B106" s="169" t="s">
        <v>1539</v>
      </c>
      <c r="C106" s="169" t="s">
        <v>1755</v>
      </c>
      <c r="D106" s="34">
        <v>43628</v>
      </c>
      <c r="E106" s="34">
        <v>43655</v>
      </c>
      <c r="F106" s="41" t="s">
        <v>249</v>
      </c>
      <c r="G106" s="169" t="s">
        <v>192</v>
      </c>
      <c r="H106" s="171" t="s">
        <v>1540</v>
      </c>
      <c r="I106" s="174" t="s">
        <v>1245</v>
      </c>
      <c r="J106" s="174" t="s">
        <v>194</v>
      </c>
      <c r="K106" s="169" t="s">
        <v>1542</v>
      </c>
      <c r="M106" s="175" t="s">
        <v>537</v>
      </c>
      <c r="N106" s="66" t="s">
        <v>1541</v>
      </c>
      <c r="Q106" s="15" t="s">
        <v>559</v>
      </c>
      <c r="R106" s="174" t="s">
        <v>224</v>
      </c>
      <c r="U106" s="98"/>
      <c r="AB106" s="15">
        <v>70</v>
      </c>
      <c r="AC106" s="15" t="s">
        <v>41</v>
      </c>
      <c r="AD106" s="15">
        <v>14</v>
      </c>
      <c r="AE106" s="15" t="s">
        <v>26</v>
      </c>
      <c r="AH106" s="14"/>
      <c r="AI106" s="5"/>
      <c r="AJ106" s="5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idden="1" x14ac:dyDescent="0.25">
      <c r="A107" s="175"/>
      <c r="B107" s="169" t="s">
        <v>1552</v>
      </c>
      <c r="C107" s="169" t="s">
        <v>1755</v>
      </c>
      <c r="D107" s="34">
        <v>43628</v>
      </c>
      <c r="F107" s="41" t="s">
        <v>249</v>
      </c>
      <c r="H107" s="171" t="s">
        <v>1553</v>
      </c>
      <c r="I107" s="174" t="s">
        <v>1554</v>
      </c>
      <c r="J107" s="174" t="s">
        <v>1184</v>
      </c>
      <c r="M107" s="175" t="s">
        <v>557</v>
      </c>
      <c r="N107" s="66" t="s">
        <v>1555</v>
      </c>
      <c r="Q107" s="15" t="s">
        <v>559</v>
      </c>
      <c r="R107" s="174" t="s">
        <v>1556</v>
      </c>
      <c r="U107" s="98"/>
      <c r="AB107" s="15">
        <v>70</v>
      </c>
      <c r="AC107" s="15" t="s">
        <v>41</v>
      </c>
      <c r="AD107" s="15">
        <v>14</v>
      </c>
      <c r="AE107" s="15" t="s">
        <v>26</v>
      </c>
      <c r="AH107" s="14"/>
      <c r="AI107" s="5"/>
      <c r="AJ107" s="5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idden="1" x14ac:dyDescent="0.25">
      <c r="A108" s="175" t="s">
        <v>2636</v>
      </c>
      <c r="B108" s="169" t="s">
        <v>1557</v>
      </c>
      <c r="C108" s="169" t="s">
        <v>1755</v>
      </c>
      <c r="D108" s="34">
        <v>43629</v>
      </c>
      <c r="E108" s="34">
        <v>43641</v>
      </c>
      <c r="F108" s="41" t="s">
        <v>249</v>
      </c>
      <c r="G108" s="169" t="s">
        <v>762</v>
      </c>
      <c r="H108" s="171" t="s">
        <v>1558</v>
      </c>
      <c r="I108" s="174" t="s">
        <v>1559</v>
      </c>
      <c r="J108" s="174" t="s">
        <v>1560</v>
      </c>
      <c r="L108" s="31">
        <v>428.38</v>
      </c>
      <c r="M108" s="175" t="s">
        <v>557</v>
      </c>
      <c r="N108" s="66" t="s">
        <v>1561</v>
      </c>
      <c r="O108" s="169">
        <v>8</v>
      </c>
      <c r="Q108" s="15" t="s">
        <v>559</v>
      </c>
      <c r="R108" s="174" t="s">
        <v>603</v>
      </c>
      <c r="S108" s="169" t="s">
        <v>2637</v>
      </c>
      <c r="U108" s="98"/>
      <c r="AB108" s="15">
        <v>70</v>
      </c>
      <c r="AC108" s="15" t="s">
        <v>41</v>
      </c>
      <c r="AD108" s="15">
        <v>14</v>
      </c>
      <c r="AE108" s="15" t="s">
        <v>26</v>
      </c>
      <c r="AH108" s="14"/>
      <c r="AI108" s="5"/>
      <c r="AJ108" s="5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idden="1" x14ac:dyDescent="0.25">
      <c r="A109" s="175" t="s">
        <v>1879</v>
      </c>
      <c r="B109" s="169" t="s">
        <v>1586</v>
      </c>
      <c r="C109" s="169" t="s">
        <v>1755</v>
      </c>
      <c r="D109" s="34">
        <v>43635</v>
      </c>
      <c r="E109" s="34">
        <v>43668</v>
      </c>
      <c r="F109" s="41" t="s">
        <v>249</v>
      </c>
      <c r="G109" s="169" t="s">
        <v>163</v>
      </c>
      <c r="H109" s="171" t="s">
        <v>1584</v>
      </c>
      <c r="I109" s="174" t="s">
        <v>1431</v>
      </c>
      <c r="J109" s="174" t="s">
        <v>1430</v>
      </c>
      <c r="L109" s="31">
        <v>2009.46</v>
      </c>
      <c r="M109" s="175" t="s">
        <v>537</v>
      </c>
      <c r="N109" s="66" t="s">
        <v>1585</v>
      </c>
      <c r="O109" s="169">
        <v>5</v>
      </c>
      <c r="Q109" s="15" t="s">
        <v>559</v>
      </c>
      <c r="R109" s="174" t="s">
        <v>162</v>
      </c>
      <c r="S109" s="169" t="s">
        <v>2135</v>
      </c>
      <c r="U109" s="98"/>
      <c r="AB109" s="15">
        <v>70</v>
      </c>
      <c r="AC109" s="15" t="s">
        <v>41</v>
      </c>
      <c r="AD109" s="15">
        <v>14</v>
      </c>
      <c r="AE109" s="15" t="s">
        <v>26</v>
      </c>
      <c r="AH109" s="14"/>
      <c r="AI109" s="5"/>
      <c r="AJ109" s="5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idden="1" x14ac:dyDescent="0.25">
      <c r="A110" s="175" t="s">
        <v>1616</v>
      </c>
      <c r="B110" s="169" t="s">
        <v>1587</v>
      </c>
      <c r="C110" s="169" t="s">
        <v>1755</v>
      </c>
      <c r="D110" s="34">
        <v>43635</v>
      </c>
      <c r="E110" s="34">
        <v>43643</v>
      </c>
      <c r="F110" s="41" t="s">
        <v>249</v>
      </c>
      <c r="G110" s="169" t="s">
        <v>762</v>
      </c>
      <c r="H110" s="171" t="s">
        <v>1588</v>
      </c>
      <c r="I110" s="174" t="s">
        <v>589</v>
      </c>
      <c r="J110" s="174" t="s">
        <v>75</v>
      </c>
      <c r="L110" s="31">
        <v>2442.23</v>
      </c>
      <c r="M110" s="175" t="s">
        <v>557</v>
      </c>
      <c r="N110" s="66" t="s">
        <v>1394</v>
      </c>
      <c r="Q110" s="15" t="s">
        <v>559</v>
      </c>
      <c r="R110" s="174" t="s">
        <v>185</v>
      </c>
      <c r="U110" s="98"/>
      <c r="AB110" s="15">
        <v>70</v>
      </c>
      <c r="AC110" s="15" t="s">
        <v>41</v>
      </c>
      <c r="AD110" s="15">
        <v>14</v>
      </c>
      <c r="AE110" s="15" t="s">
        <v>26</v>
      </c>
      <c r="AH110" s="14"/>
      <c r="AI110" s="5"/>
      <c r="AJ110" s="5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idden="1" x14ac:dyDescent="0.25">
      <c r="A111" s="175"/>
      <c r="B111" s="169" t="s">
        <v>1590</v>
      </c>
      <c r="C111" s="169" t="s">
        <v>1755</v>
      </c>
      <c r="D111" s="34">
        <v>43637</v>
      </c>
      <c r="F111" s="41" t="s">
        <v>249</v>
      </c>
      <c r="G111" s="169" t="s">
        <v>762</v>
      </c>
      <c r="H111" s="171" t="s">
        <v>1591</v>
      </c>
      <c r="I111" s="174" t="s">
        <v>438</v>
      </c>
      <c r="J111" s="174" t="s">
        <v>1592</v>
      </c>
      <c r="M111" s="175" t="s">
        <v>557</v>
      </c>
      <c r="N111" s="66" t="s">
        <v>672</v>
      </c>
      <c r="O111" s="169">
        <v>27</v>
      </c>
      <c r="Q111" s="15" t="s">
        <v>559</v>
      </c>
      <c r="R111" s="174" t="s">
        <v>726</v>
      </c>
      <c r="U111" s="98"/>
      <c r="AB111" s="15">
        <v>70</v>
      </c>
      <c r="AC111" s="15" t="s">
        <v>41</v>
      </c>
      <c r="AD111" s="15">
        <v>14</v>
      </c>
      <c r="AE111" s="15" t="s">
        <v>26</v>
      </c>
      <c r="AF111" s="69"/>
      <c r="AG111" s="70"/>
      <c r="AH111" s="14"/>
      <c r="AI111" s="5"/>
      <c r="AJ111" s="5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idden="1" x14ac:dyDescent="0.25">
      <c r="A112" s="175"/>
      <c r="B112" s="169" t="s">
        <v>1612</v>
      </c>
      <c r="C112" s="169" t="s">
        <v>1755</v>
      </c>
      <c r="D112" s="34">
        <v>43640</v>
      </c>
      <c r="F112" s="41" t="s">
        <v>249</v>
      </c>
      <c r="G112" s="169" t="s">
        <v>748</v>
      </c>
      <c r="H112" s="171" t="s">
        <v>1594</v>
      </c>
      <c r="I112" s="174" t="s">
        <v>1581</v>
      </c>
      <c r="J112" s="174" t="s">
        <v>32</v>
      </c>
      <c r="M112" s="175" t="s">
        <v>557</v>
      </c>
      <c r="N112" s="66" t="s">
        <v>1595</v>
      </c>
      <c r="O112" s="169">
        <v>17</v>
      </c>
      <c r="Q112" s="15" t="s">
        <v>559</v>
      </c>
      <c r="R112" s="174" t="s">
        <v>59</v>
      </c>
      <c r="U112" s="98"/>
      <c r="AB112" s="15">
        <v>70</v>
      </c>
      <c r="AC112" s="15" t="s">
        <v>41</v>
      </c>
      <c r="AD112" s="15">
        <v>14</v>
      </c>
      <c r="AE112" s="15" t="s">
        <v>26</v>
      </c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idden="1" x14ac:dyDescent="0.25">
      <c r="A113" s="175" t="s">
        <v>1872</v>
      </c>
      <c r="B113" s="169" t="s">
        <v>1615</v>
      </c>
      <c r="C113" s="169" t="s">
        <v>1755</v>
      </c>
      <c r="D113" s="34">
        <v>43642</v>
      </c>
      <c r="E113" s="34">
        <v>43665</v>
      </c>
      <c r="F113" s="41" t="s">
        <v>249</v>
      </c>
      <c r="G113" s="169" t="s">
        <v>748</v>
      </c>
      <c r="H113" s="171" t="s">
        <v>1212</v>
      </c>
      <c r="I113" s="174" t="s">
        <v>96</v>
      </c>
      <c r="J113" s="174" t="s">
        <v>634</v>
      </c>
      <c r="L113" s="31">
        <v>893.24</v>
      </c>
      <c r="M113" s="175" t="s">
        <v>537</v>
      </c>
      <c r="N113" s="66" t="s">
        <v>88</v>
      </c>
      <c r="O113" s="169">
        <v>228</v>
      </c>
      <c r="Q113" s="15" t="s">
        <v>559</v>
      </c>
      <c r="R113" s="174" t="s">
        <v>426</v>
      </c>
      <c r="U113" s="98"/>
      <c r="AB113" s="15">
        <v>70</v>
      </c>
      <c r="AC113" s="15" t="s">
        <v>41</v>
      </c>
      <c r="AD113" s="15">
        <v>14</v>
      </c>
      <c r="AE113" s="15" t="s">
        <v>26</v>
      </c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idden="1" x14ac:dyDescent="0.25">
      <c r="A114" s="175" t="s">
        <v>1696</v>
      </c>
      <c r="B114" s="169" t="s">
        <v>1617</v>
      </c>
      <c r="C114" s="169" t="s">
        <v>1755</v>
      </c>
      <c r="D114" s="34">
        <v>43643</v>
      </c>
      <c r="E114" s="34">
        <v>43657</v>
      </c>
      <c r="F114" s="41" t="s">
        <v>249</v>
      </c>
      <c r="G114" s="169" t="s">
        <v>748</v>
      </c>
      <c r="H114" s="171" t="s">
        <v>1618</v>
      </c>
      <c r="I114" s="174" t="s">
        <v>1619</v>
      </c>
      <c r="J114" s="174" t="s">
        <v>535</v>
      </c>
      <c r="L114" s="31">
        <v>477.58</v>
      </c>
      <c r="M114" s="175" t="s">
        <v>537</v>
      </c>
      <c r="N114" s="66" t="s">
        <v>1620</v>
      </c>
      <c r="O114" s="169">
        <v>52</v>
      </c>
      <c r="Q114" s="15" t="s">
        <v>559</v>
      </c>
      <c r="R114" s="174" t="s">
        <v>1582</v>
      </c>
      <c r="U114" s="98"/>
      <c r="AB114" s="15">
        <v>70</v>
      </c>
      <c r="AC114" s="15" t="s">
        <v>41</v>
      </c>
      <c r="AD114" s="15">
        <v>14</v>
      </c>
      <c r="AE114" s="15" t="s">
        <v>26</v>
      </c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idden="1" x14ac:dyDescent="0.25">
      <c r="A115" s="175" t="s">
        <v>1691</v>
      </c>
      <c r="B115" s="169" t="s">
        <v>1639</v>
      </c>
      <c r="C115" s="169" t="s">
        <v>1755</v>
      </c>
      <c r="D115" s="34">
        <v>43647</v>
      </c>
      <c r="E115" s="34">
        <v>43655</v>
      </c>
      <c r="F115" s="41" t="s">
        <v>249</v>
      </c>
      <c r="G115" s="169" t="s">
        <v>748</v>
      </c>
      <c r="H115" s="171" t="s">
        <v>1640</v>
      </c>
      <c r="I115" s="174" t="s">
        <v>1641</v>
      </c>
      <c r="J115" s="174" t="s">
        <v>1642</v>
      </c>
      <c r="L115" s="31">
        <v>478.96</v>
      </c>
      <c r="M115" s="175" t="s">
        <v>537</v>
      </c>
      <c r="N115" s="66" t="s">
        <v>1644</v>
      </c>
      <c r="O115" s="169">
        <v>7</v>
      </c>
      <c r="Q115" s="15" t="s">
        <v>559</v>
      </c>
      <c r="R115" s="174" t="s">
        <v>1643</v>
      </c>
      <c r="U115" s="98"/>
      <c r="AB115" s="15">
        <v>70</v>
      </c>
      <c r="AC115" s="15" t="s">
        <v>41</v>
      </c>
      <c r="AD115" s="15">
        <v>14</v>
      </c>
      <c r="AE115" s="15" t="s">
        <v>26</v>
      </c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idden="1" x14ac:dyDescent="0.25">
      <c r="A116" s="175"/>
      <c r="B116" s="169" t="s">
        <v>1681</v>
      </c>
      <c r="C116" s="169" t="s">
        <v>1755</v>
      </c>
      <c r="D116" s="34">
        <v>43654</v>
      </c>
      <c r="F116" s="41" t="s">
        <v>249</v>
      </c>
      <c r="G116" s="169" t="s">
        <v>748</v>
      </c>
      <c r="H116" s="171" t="s">
        <v>1682</v>
      </c>
      <c r="I116" s="174" t="s">
        <v>452</v>
      </c>
      <c r="J116" s="174" t="s">
        <v>1683</v>
      </c>
      <c r="M116" s="175" t="s">
        <v>557</v>
      </c>
      <c r="N116" s="66" t="s">
        <v>1684</v>
      </c>
      <c r="Q116" s="15" t="s">
        <v>559</v>
      </c>
      <c r="R116" s="174" t="s">
        <v>1000</v>
      </c>
      <c r="U116" s="98"/>
      <c r="AB116" s="15">
        <v>70</v>
      </c>
      <c r="AC116" s="15" t="s">
        <v>41</v>
      </c>
      <c r="AD116" s="15">
        <v>14</v>
      </c>
      <c r="AE116" s="15" t="s">
        <v>26</v>
      </c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idden="1" x14ac:dyDescent="0.25">
      <c r="A117" s="35" t="s">
        <v>1921</v>
      </c>
      <c r="B117" s="169" t="s">
        <v>1688</v>
      </c>
      <c r="C117" s="169" t="s">
        <v>1755</v>
      </c>
      <c r="D117" s="34">
        <v>43655</v>
      </c>
      <c r="E117" s="34">
        <v>43677</v>
      </c>
      <c r="F117" s="41" t="s">
        <v>249</v>
      </c>
      <c r="G117" s="169" t="s">
        <v>748</v>
      </c>
      <c r="H117" s="171" t="s">
        <v>1689</v>
      </c>
      <c r="I117" s="174" t="s">
        <v>453</v>
      </c>
      <c r="J117" s="174" t="s">
        <v>1653</v>
      </c>
      <c r="L117" s="31">
        <v>171.85</v>
      </c>
      <c r="M117" s="175" t="s">
        <v>557</v>
      </c>
      <c r="N117" s="66" t="s">
        <v>1690</v>
      </c>
      <c r="O117" s="169">
        <v>2824</v>
      </c>
      <c r="P117" s="169" t="s">
        <v>458</v>
      </c>
      <c r="Q117" s="15" t="s">
        <v>559</v>
      </c>
      <c r="R117" s="174" t="s">
        <v>578</v>
      </c>
      <c r="U117" s="98"/>
      <c r="AB117" s="15">
        <v>70</v>
      </c>
      <c r="AC117" s="15" t="s">
        <v>41</v>
      </c>
      <c r="AD117" s="15">
        <v>14</v>
      </c>
      <c r="AE117" s="15" t="s">
        <v>26</v>
      </c>
      <c r="AF117" s="5"/>
      <c r="AG117" s="5"/>
      <c r="AH117" s="14"/>
      <c r="AI117" s="5"/>
      <c r="AJ117" s="5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idden="1" x14ac:dyDescent="0.25">
      <c r="A118" s="169" t="s">
        <v>1844</v>
      </c>
      <c r="B118" s="169" t="s">
        <v>1705</v>
      </c>
      <c r="C118" s="169" t="s">
        <v>1755</v>
      </c>
      <c r="D118" s="34">
        <v>43657</v>
      </c>
      <c r="E118" s="34">
        <v>43662</v>
      </c>
      <c r="F118" s="41" t="s">
        <v>249</v>
      </c>
      <c r="G118" s="169" t="s">
        <v>163</v>
      </c>
      <c r="H118" s="171" t="s">
        <v>1706</v>
      </c>
      <c r="I118" s="174" t="s">
        <v>651</v>
      </c>
      <c r="J118" s="174" t="s">
        <v>604</v>
      </c>
      <c r="K118" s="169" t="s">
        <v>300</v>
      </c>
      <c r="L118" s="31">
        <v>6893.59</v>
      </c>
      <c r="M118" s="175" t="s">
        <v>557</v>
      </c>
      <c r="N118" s="66" t="s">
        <v>1703</v>
      </c>
      <c r="O118" s="169">
        <v>10563</v>
      </c>
      <c r="Q118" s="15" t="s">
        <v>559</v>
      </c>
      <c r="R118" s="174" t="s">
        <v>1704</v>
      </c>
      <c r="U118" s="98"/>
      <c r="AB118" s="15">
        <v>70</v>
      </c>
      <c r="AC118" s="15" t="s">
        <v>41</v>
      </c>
      <c r="AD118" s="15">
        <v>14</v>
      </c>
      <c r="AE118" s="15" t="s">
        <v>26</v>
      </c>
      <c r="AF118" s="5"/>
      <c r="AG118" s="5"/>
      <c r="AH118" s="14"/>
      <c r="AI118" s="5"/>
      <c r="AJ118" s="5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idden="1" x14ac:dyDescent="0.25">
      <c r="A119" s="169" t="s">
        <v>1876</v>
      </c>
      <c r="B119" s="169" t="s">
        <v>1734</v>
      </c>
      <c r="C119" s="169" t="s">
        <v>1755</v>
      </c>
      <c r="D119" s="34">
        <v>43661</v>
      </c>
      <c r="E119" s="34">
        <v>43713</v>
      </c>
      <c r="F119" s="41" t="s">
        <v>249</v>
      </c>
      <c r="G119" s="169" t="s">
        <v>748</v>
      </c>
      <c r="H119" s="171" t="s">
        <v>1735</v>
      </c>
      <c r="I119" s="174" t="s">
        <v>593</v>
      </c>
      <c r="J119" s="174" t="s">
        <v>145</v>
      </c>
      <c r="L119" s="31">
        <v>595.65</v>
      </c>
      <c r="M119" s="175" t="s">
        <v>557</v>
      </c>
      <c r="N119" s="66" t="s">
        <v>88</v>
      </c>
      <c r="O119" s="169">
        <v>39</v>
      </c>
      <c r="Q119" s="15" t="s">
        <v>559</v>
      </c>
      <c r="R119" s="174" t="s">
        <v>726</v>
      </c>
      <c r="S119" s="169" t="s">
        <v>2313</v>
      </c>
      <c r="U119" s="98"/>
      <c r="AB119" s="15">
        <v>70</v>
      </c>
      <c r="AC119" s="15" t="s">
        <v>41</v>
      </c>
      <c r="AD119" s="15">
        <v>14</v>
      </c>
      <c r="AE119" s="15" t="s">
        <v>26</v>
      </c>
      <c r="AF119" s="5"/>
      <c r="AG119" s="5"/>
      <c r="AH119" s="14"/>
      <c r="AI119" s="5"/>
      <c r="AJ119" s="5"/>
      <c r="AN119" s="8"/>
      <c r="AO119" s="8"/>
      <c r="AP119" s="8"/>
      <c r="AQ119" s="8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idden="1" x14ac:dyDescent="0.25">
      <c r="A120" s="169" t="s">
        <v>1882</v>
      </c>
      <c r="B120" s="169" t="s">
        <v>1853</v>
      </c>
      <c r="C120" s="169" t="s">
        <v>1755</v>
      </c>
      <c r="D120" s="34">
        <v>43664</v>
      </c>
      <c r="E120" s="34">
        <v>43669</v>
      </c>
      <c r="F120" s="41" t="s">
        <v>249</v>
      </c>
      <c r="G120" s="169" t="s">
        <v>748</v>
      </c>
      <c r="H120" s="171" t="s">
        <v>1854</v>
      </c>
      <c r="I120" s="174" t="s">
        <v>146</v>
      </c>
      <c r="J120" s="174" t="s">
        <v>685</v>
      </c>
      <c r="L120" s="31">
        <v>479.55</v>
      </c>
      <c r="M120" s="175" t="s">
        <v>537</v>
      </c>
      <c r="N120" s="66" t="s">
        <v>1855</v>
      </c>
      <c r="O120" s="169">
        <v>23</v>
      </c>
      <c r="P120" s="169" t="s">
        <v>459</v>
      </c>
      <c r="Q120" s="15" t="s">
        <v>559</v>
      </c>
      <c r="R120" s="174" t="s">
        <v>1262</v>
      </c>
      <c r="U120" s="98"/>
      <c r="AB120" s="15">
        <v>70</v>
      </c>
      <c r="AC120" s="15" t="s">
        <v>41</v>
      </c>
      <c r="AD120" s="15">
        <v>14</v>
      </c>
      <c r="AE120" s="15" t="s">
        <v>26</v>
      </c>
      <c r="AH120" s="14"/>
      <c r="AI120" s="5"/>
      <c r="AJ120" s="5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idden="1" x14ac:dyDescent="0.25">
      <c r="A121" s="169" t="s">
        <v>2100</v>
      </c>
      <c r="B121" s="169" t="s">
        <v>1867</v>
      </c>
      <c r="C121" s="169" t="s">
        <v>1755</v>
      </c>
      <c r="D121" s="34">
        <v>43665</v>
      </c>
      <c r="E121" s="34">
        <v>43692</v>
      </c>
      <c r="F121" s="41" t="s">
        <v>249</v>
      </c>
      <c r="G121" s="169" t="s">
        <v>748</v>
      </c>
      <c r="H121" s="171" t="s">
        <v>1868</v>
      </c>
      <c r="I121" s="174" t="s">
        <v>1331</v>
      </c>
      <c r="J121" s="174" t="s">
        <v>992</v>
      </c>
      <c r="L121" s="31">
        <v>256.57</v>
      </c>
      <c r="M121" s="175" t="s">
        <v>537</v>
      </c>
      <c r="N121" s="66" t="s">
        <v>1012</v>
      </c>
      <c r="O121" s="169">
        <v>232</v>
      </c>
      <c r="P121" s="169" t="s">
        <v>459</v>
      </c>
      <c r="Q121" s="15" t="s">
        <v>559</v>
      </c>
      <c r="R121" s="174" t="s">
        <v>43</v>
      </c>
      <c r="U121" s="98"/>
      <c r="AB121" s="15">
        <v>70</v>
      </c>
      <c r="AC121" s="15" t="s">
        <v>41</v>
      </c>
      <c r="AD121" s="15">
        <v>14</v>
      </c>
      <c r="AE121" s="15" t="s">
        <v>26</v>
      </c>
      <c r="AF121" s="5"/>
      <c r="AG121" s="5"/>
      <c r="AH121" s="14"/>
      <c r="AI121" s="5"/>
      <c r="AJ121" s="5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idden="1" x14ac:dyDescent="0.25">
      <c r="A122" s="169" t="s">
        <v>2091</v>
      </c>
      <c r="B122" s="169" t="s">
        <v>1885</v>
      </c>
      <c r="C122" s="169" t="s">
        <v>1755</v>
      </c>
      <c r="D122" s="34">
        <v>43669</v>
      </c>
      <c r="E122" s="34">
        <v>43691</v>
      </c>
      <c r="F122" s="41" t="s">
        <v>249</v>
      </c>
      <c r="G122" s="169" t="s">
        <v>748</v>
      </c>
      <c r="H122" s="171" t="s">
        <v>1886</v>
      </c>
      <c r="I122" s="174" t="s">
        <v>438</v>
      </c>
      <c r="J122" s="174" t="s">
        <v>858</v>
      </c>
      <c r="L122" s="31">
        <v>173.27</v>
      </c>
      <c r="M122" s="175" t="s">
        <v>537</v>
      </c>
      <c r="N122" s="66" t="s">
        <v>1887</v>
      </c>
      <c r="O122" s="169" t="s">
        <v>1888</v>
      </c>
      <c r="P122" s="169" t="s">
        <v>458</v>
      </c>
      <c r="Q122" s="15" t="s">
        <v>559</v>
      </c>
      <c r="R122" s="174" t="s">
        <v>1889</v>
      </c>
      <c r="U122" s="98"/>
      <c r="AB122" s="15">
        <v>70</v>
      </c>
      <c r="AC122" s="15" t="s">
        <v>41</v>
      </c>
      <c r="AD122" s="15">
        <v>14</v>
      </c>
      <c r="AE122" s="15" t="s">
        <v>26</v>
      </c>
      <c r="AF122" s="5"/>
      <c r="AG122" s="5"/>
      <c r="AH122" s="14"/>
      <c r="AI122" s="5"/>
      <c r="AJ122" s="5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idden="1" x14ac:dyDescent="0.25">
      <c r="A123" s="32" t="s">
        <v>2067</v>
      </c>
      <c r="B123" s="169" t="s">
        <v>1904</v>
      </c>
      <c r="C123" s="169" t="s">
        <v>1755</v>
      </c>
      <c r="D123" s="34">
        <v>43670</v>
      </c>
      <c r="E123" s="34">
        <v>43690</v>
      </c>
      <c r="F123" s="41" t="s">
        <v>249</v>
      </c>
      <c r="G123" s="169" t="s">
        <v>748</v>
      </c>
      <c r="H123" s="171" t="s">
        <v>1902</v>
      </c>
      <c r="I123" s="174" t="s">
        <v>632</v>
      </c>
      <c r="J123" s="174" t="s">
        <v>1065</v>
      </c>
      <c r="L123" s="31">
        <v>192.07</v>
      </c>
      <c r="M123" s="175" t="s">
        <v>537</v>
      </c>
      <c r="N123" s="66" t="s">
        <v>91</v>
      </c>
      <c r="O123" s="169">
        <v>29</v>
      </c>
      <c r="Q123" s="15" t="s">
        <v>559</v>
      </c>
      <c r="R123" s="174" t="s">
        <v>1903</v>
      </c>
      <c r="U123" s="98"/>
      <c r="AB123" s="15">
        <v>70</v>
      </c>
      <c r="AC123" s="15" t="s">
        <v>41</v>
      </c>
      <c r="AD123" s="15">
        <v>14</v>
      </c>
      <c r="AE123" s="15" t="s">
        <v>26</v>
      </c>
      <c r="AH123" s="14"/>
      <c r="AI123" s="5"/>
      <c r="AJ123" s="5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idden="1" x14ac:dyDescent="0.25">
      <c r="A124" s="32" t="s">
        <v>1943</v>
      </c>
      <c r="B124" s="169" t="s">
        <v>1939</v>
      </c>
      <c r="C124" s="169" t="s">
        <v>1755</v>
      </c>
      <c r="D124" s="34">
        <v>43679</v>
      </c>
      <c r="E124" s="34">
        <v>43679</v>
      </c>
      <c r="F124" s="41" t="s">
        <v>249</v>
      </c>
      <c r="G124" s="169" t="s">
        <v>748</v>
      </c>
      <c r="H124" s="171" t="s">
        <v>1940</v>
      </c>
      <c r="I124" s="174" t="s">
        <v>777</v>
      </c>
      <c r="J124" s="174" t="s">
        <v>146</v>
      </c>
      <c r="L124" s="31">
        <v>491.72</v>
      </c>
      <c r="M124" s="175" t="s">
        <v>537</v>
      </c>
      <c r="N124" s="66" t="s">
        <v>1941</v>
      </c>
      <c r="O124" s="169">
        <v>21</v>
      </c>
      <c r="Q124" s="15" t="s">
        <v>559</v>
      </c>
      <c r="R124" s="174" t="s">
        <v>1942</v>
      </c>
      <c r="U124" s="98"/>
      <c r="AB124" s="15">
        <v>70</v>
      </c>
      <c r="AC124" s="15" t="s">
        <v>41</v>
      </c>
      <c r="AD124" s="15">
        <v>14</v>
      </c>
      <c r="AE124" s="15" t="s">
        <v>26</v>
      </c>
      <c r="AF124" s="5"/>
      <c r="AG124" s="5"/>
      <c r="AH124" s="14"/>
      <c r="AI124" s="5"/>
      <c r="AJ124" s="5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idden="1" x14ac:dyDescent="0.25">
      <c r="A125" s="18" t="s">
        <v>987</v>
      </c>
      <c r="B125" s="175" t="s">
        <v>568</v>
      </c>
      <c r="C125" s="175"/>
      <c r="D125" s="16"/>
      <c r="E125" s="16"/>
      <c r="F125" s="25" t="s">
        <v>567</v>
      </c>
      <c r="G125" s="16" t="s">
        <v>580</v>
      </c>
      <c r="H125" s="13" t="s">
        <v>572</v>
      </c>
      <c r="I125" s="17" t="s">
        <v>758</v>
      </c>
      <c r="J125" s="17" t="s">
        <v>40</v>
      </c>
      <c r="K125" s="17"/>
      <c r="L125" s="174"/>
      <c r="M125" s="16" t="s">
        <v>557</v>
      </c>
      <c r="N125" s="124" t="s">
        <v>575</v>
      </c>
      <c r="O125" s="27"/>
      <c r="P125" s="27"/>
      <c r="Q125" s="15" t="s">
        <v>559</v>
      </c>
      <c r="R125" s="124" t="s">
        <v>578</v>
      </c>
      <c r="S125" s="124"/>
      <c r="U125" s="98"/>
      <c r="X125" s="110"/>
      <c r="Y125" s="111"/>
      <c r="Z125" s="112"/>
      <c r="AA125" s="113"/>
      <c r="AB125" s="15">
        <v>70</v>
      </c>
      <c r="AC125" s="15" t="s">
        <v>41</v>
      </c>
      <c r="AD125" s="15">
        <v>14</v>
      </c>
      <c r="AE125" s="15" t="s">
        <v>26</v>
      </c>
      <c r="AF125" s="6"/>
      <c r="AG125" s="6"/>
      <c r="AH125" s="6"/>
      <c r="AI125" s="6"/>
      <c r="AJ125" s="8" t="s">
        <v>74</v>
      </c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idden="1" x14ac:dyDescent="0.25">
      <c r="A126" s="18" t="s">
        <v>1323</v>
      </c>
      <c r="B126" s="169" t="s">
        <v>569</v>
      </c>
      <c r="C126" s="169"/>
      <c r="D126" s="22">
        <v>43809</v>
      </c>
      <c r="E126" s="22">
        <v>43488</v>
      </c>
      <c r="F126" s="16" t="s">
        <v>567</v>
      </c>
      <c r="G126" s="16" t="s">
        <v>973</v>
      </c>
      <c r="H126" s="13" t="s">
        <v>295</v>
      </c>
      <c r="I126" s="17" t="s">
        <v>773</v>
      </c>
      <c r="J126" s="17" t="s">
        <v>972</v>
      </c>
      <c r="K126" s="17"/>
      <c r="L126" s="31">
        <v>904.42</v>
      </c>
      <c r="M126" s="16" t="s">
        <v>557</v>
      </c>
      <c r="N126" s="174" t="s">
        <v>356</v>
      </c>
      <c r="O126" s="27"/>
      <c r="P126" s="27"/>
      <c r="Q126" s="15" t="s">
        <v>559</v>
      </c>
      <c r="R126" s="174" t="s">
        <v>372</v>
      </c>
      <c r="S126" s="174"/>
      <c r="U126" s="98"/>
      <c r="X126" s="110"/>
      <c r="Y126" s="111"/>
      <c r="Z126" s="112"/>
      <c r="AA126" s="113"/>
      <c r="AB126" s="15">
        <v>70</v>
      </c>
      <c r="AC126" s="15" t="s">
        <v>41</v>
      </c>
      <c r="AD126" s="15">
        <v>14</v>
      </c>
      <c r="AE126" s="15" t="s">
        <v>26</v>
      </c>
      <c r="AF126" s="30"/>
      <c r="AG126" s="18"/>
      <c r="AH126" s="6"/>
      <c r="AI126" s="6"/>
      <c r="AJ126" s="8" t="s">
        <v>74</v>
      </c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idden="1" x14ac:dyDescent="0.25">
      <c r="A127" s="18" t="s">
        <v>1789</v>
      </c>
      <c r="B127" s="169" t="s">
        <v>570</v>
      </c>
      <c r="C127" s="169" t="s">
        <v>1790</v>
      </c>
      <c r="D127" s="22">
        <v>43476</v>
      </c>
      <c r="E127" s="22">
        <v>43500</v>
      </c>
      <c r="F127" s="16" t="s">
        <v>567</v>
      </c>
      <c r="G127" s="16" t="s">
        <v>1791</v>
      </c>
      <c r="H127" s="13" t="s">
        <v>1788</v>
      </c>
      <c r="I127" s="17" t="s">
        <v>457</v>
      </c>
      <c r="J127" s="17" t="s">
        <v>194</v>
      </c>
      <c r="K127" s="17"/>
      <c r="L127" s="42">
        <v>323.11</v>
      </c>
      <c r="M127" s="16" t="s">
        <v>557</v>
      </c>
      <c r="N127" s="174" t="s">
        <v>576</v>
      </c>
      <c r="O127" s="27"/>
      <c r="P127" s="27"/>
      <c r="Q127" s="15" t="s">
        <v>559</v>
      </c>
      <c r="R127" s="174" t="s">
        <v>579</v>
      </c>
      <c r="S127" s="174"/>
      <c r="U127" s="98"/>
      <c r="X127" s="110"/>
      <c r="Y127" s="111"/>
      <c r="Z127" s="112"/>
      <c r="AA127" s="113"/>
      <c r="AB127" s="15">
        <v>70</v>
      </c>
      <c r="AC127" s="15" t="s">
        <v>41</v>
      </c>
      <c r="AD127" s="15">
        <v>14</v>
      </c>
      <c r="AE127" s="15" t="s">
        <v>26</v>
      </c>
      <c r="AF127" s="6"/>
      <c r="AG127" s="6"/>
      <c r="AH127" s="6"/>
      <c r="AI127" s="6"/>
      <c r="AJ127" s="8" t="s">
        <v>74</v>
      </c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30" hidden="1" x14ac:dyDescent="0.25">
      <c r="A128" s="18"/>
      <c r="B128" s="169" t="s">
        <v>571</v>
      </c>
      <c r="C128" s="169"/>
      <c r="D128" s="16"/>
      <c r="E128" s="16"/>
      <c r="F128" s="16" t="s">
        <v>567</v>
      </c>
      <c r="G128" s="16" t="s">
        <v>580</v>
      </c>
      <c r="H128" s="77" t="s">
        <v>574</v>
      </c>
      <c r="I128" s="17" t="s">
        <v>1092</v>
      </c>
      <c r="J128" s="17" t="s">
        <v>788</v>
      </c>
      <c r="K128" s="17"/>
      <c r="L128" s="174"/>
      <c r="M128" s="16" t="s">
        <v>557</v>
      </c>
      <c r="N128" s="13" t="s">
        <v>577</v>
      </c>
      <c r="O128" s="27"/>
      <c r="P128" s="27"/>
      <c r="Q128" s="15" t="s">
        <v>559</v>
      </c>
      <c r="R128" s="174" t="s">
        <v>149</v>
      </c>
      <c r="S128" s="174"/>
      <c r="U128" s="98"/>
      <c r="X128" s="110"/>
      <c r="Y128" s="111"/>
      <c r="Z128" s="112"/>
      <c r="AA128" s="113"/>
      <c r="AB128" s="15">
        <v>70</v>
      </c>
      <c r="AC128" s="15" t="s">
        <v>41</v>
      </c>
      <c r="AD128" s="15">
        <v>14</v>
      </c>
      <c r="AE128" s="15" t="s">
        <v>26</v>
      </c>
      <c r="AF128" s="6"/>
      <c r="AG128" s="6"/>
      <c r="AH128" s="6"/>
      <c r="AI128" s="6"/>
      <c r="AJ128" s="8" t="s">
        <v>74</v>
      </c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idden="1" x14ac:dyDescent="0.25">
      <c r="A129" s="18"/>
      <c r="B129" s="169" t="s">
        <v>581</v>
      </c>
      <c r="C129" s="169"/>
      <c r="D129" s="16"/>
      <c r="E129" s="16"/>
      <c r="F129" s="25" t="s">
        <v>567</v>
      </c>
      <c r="G129" s="16" t="s">
        <v>580</v>
      </c>
      <c r="H129" s="17" t="s">
        <v>583</v>
      </c>
      <c r="I129" s="17" t="s">
        <v>76</v>
      </c>
      <c r="J129" s="17" t="s">
        <v>976</v>
      </c>
      <c r="K129" s="17" t="s">
        <v>582</v>
      </c>
      <c r="L129" s="174"/>
      <c r="M129" s="16" t="s">
        <v>557</v>
      </c>
      <c r="N129" s="17" t="s">
        <v>584</v>
      </c>
      <c r="O129" s="27" t="s">
        <v>585</v>
      </c>
      <c r="P129" s="27"/>
      <c r="Q129" s="15" t="s">
        <v>559</v>
      </c>
      <c r="R129" s="17" t="s">
        <v>586</v>
      </c>
      <c r="S129" s="17"/>
      <c r="T129" s="104"/>
      <c r="U129" s="104"/>
      <c r="V129" s="105"/>
      <c r="W129" s="106"/>
      <c r="X129" s="110"/>
      <c r="Y129" s="111"/>
      <c r="Z129" s="112"/>
      <c r="AA129" s="113"/>
      <c r="AB129" s="15">
        <v>70</v>
      </c>
      <c r="AC129" s="15" t="s">
        <v>41</v>
      </c>
      <c r="AD129" s="15">
        <v>14</v>
      </c>
      <c r="AE129" s="15" t="s">
        <v>26</v>
      </c>
      <c r="AF129" s="6"/>
      <c r="AG129" s="6"/>
      <c r="AH129" s="6"/>
      <c r="AI129" s="6"/>
      <c r="AJ129" s="8" t="s">
        <v>74</v>
      </c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idden="1" x14ac:dyDescent="0.25">
      <c r="A130" s="18" t="s">
        <v>1523</v>
      </c>
      <c r="B130" s="169" t="s">
        <v>571</v>
      </c>
      <c r="C130" s="169" t="s">
        <v>1818</v>
      </c>
      <c r="D130" s="19">
        <v>43532</v>
      </c>
      <c r="E130" s="19">
        <v>43619</v>
      </c>
      <c r="F130" s="16" t="s">
        <v>567</v>
      </c>
      <c r="G130" s="15" t="s">
        <v>580</v>
      </c>
      <c r="H130" s="37" t="s">
        <v>1008</v>
      </c>
      <c r="I130" s="18" t="s">
        <v>1009</v>
      </c>
      <c r="J130" s="18" t="s">
        <v>671</v>
      </c>
      <c r="K130" s="18"/>
      <c r="L130" s="28">
        <v>477.37</v>
      </c>
      <c r="M130" s="18" t="s">
        <v>537</v>
      </c>
      <c r="N130" s="18" t="s">
        <v>1010</v>
      </c>
      <c r="O130" s="15">
        <v>15</v>
      </c>
      <c r="P130" s="15"/>
      <c r="Q130" s="15" t="s">
        <v>559</v>
      </c>
      <c r="R130" s="18" t="s">
        <v>549</v>
      </c>
      <c r="S130" s="18"/>
      <c r="T130" s="104"/>
      <c r="U130" s="104"/>
      <c r="V130" s="105">
        <v>60</v>
      </c>
      <c r="W130" s="106">
        <v>60</v>
      </c>
      <c r="X130" s="110"/>
      <c r="Y130" s="111"/>
      <c r="Z130" s="112"/>
      <c r="AA130" s="113"/>
      <c r="AB130" s="15">
        <v>70</v>
      </c>
      <c r="AC130" s="15" t="s">
        <v>41</v>
      </c>
      <c r="AD130" s="15">
        <v>14</v>
      </c>
      <c r="AE130" s="15" t="s">
        <v>26</v>
      </c>
      <c r="AF130" s="6"/>
      <c r="AG130" s="6"/>
      <c r="AH130" s="6"/>
      <c r="AI130" s="6"/>
      <c r="AJ130" s="8" t="s">
        <v>74</v>
      </c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idden="1" x14ac:dyDescent="0.25">
      <c r="A131" s="18" t="s">
        <v>1795</v>
      </c>
      <c r="B131" s="169" t="s">
        <v>1203</v>
      </c>
      <c r="C131" s="169" t="s">
        <v>1796</v>
      </c>
      <c r="D131" s="19">
        <v>43479</v>
      </c>
      <c r="E131" s="19">
        <v>43507</v>
      </c>
      <c r="F131" s="16" t="s">
        <v>567</v>
      </c>
      <c r="G131" s="15" t="s">
        <v>1204</v>
      </c>
      <c r="H131" s="37" t="s">
        <v>1205</v>
      </c>
      <c r="I131" s="18" t="s">
        <v>76</v>
      </c>
      <c r="J131" s="18" t="s">
        <v>788</v>
      </c>
      <c r="K131" s="18"/>
      <c r="L131" s="28"/>
      <c r="M131" s="18" t="s">
        <v>537</v>
      </c>
      <c r="N131" s="18" t="s">
        <v>1797</v>
      </c>
      <c r="O131" s="15">
        <v>578</v>
      </c>
      <c r="P131" s="15" t="s">
        <v>459</v>
      </c>
      <c r="Q131" s="15" t="s">
        <v>559</v>
      </c>
      <c r="R131" s="18" t="s">
        <v>185</v>
      </c>
      <c r="S131" s="18"/>
      <c r="T131" s="104"/>
      <c r="U131" s="104"/>
      <c r="V131" s="105"/>
      <c r="W131" s="106"/>
      <c r="X131" s="110"/>
      <c r="Y131" s="111"/>
      <c r="Z131" s="112"/>
      <c r="AA131" s="113"/>
      <c r="AB131" s="15">
        <v>70</v>
      </c>
      <c r="AC131" s="15" t="s">
        <v>41</v>
      </c>
      <c r="AD131" s="15">
        <v>14</v>
      </c>
      <c r="AE131" s="15" t="s">
        <v>26</v>
      </c>
      <c r="AF131" s="8"/>
      <c r="AG131" s="8"/>
      <c r="AH131" s="8"/>
      <c r="AI131" s="8"/>
      <c r="AJ131" s="8" t="s">
        <v>74</v>
      </c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idden="1" x14ac:dyDescent="0.25">
      <c r="A132" s="18"/>
      <c r="B132" s="169" t="s">
        <v>581</v>
      </c>
      <c r="C132" s="169"/>
      <c r="D132" s="19">
        <v>43543</v>
      </c>
      <c r="E132" s="15"/>
      <c r="F132" s="16" t="s">
        <v>567</v>
      </c>
      <c r="G132" s="15" t="s">
        <v>1069</v>
      </c>
      <c r="H132" s="37" t="s">
        <v>1070</v>
      </c>
      <c r="I132" s="18" t="s">
        <v>1071</v>
      </c>
      <c r="J132" s="18" t="s">
        <v>1072</v>
      </c>
      <c r="K132" s="18"/>
      <c r="L132" s="28"/>
      <c r="M132" s="18" t="s">
        <v>557</v>
      </c>
      <c r="N132" s="18" t="s">
        <v>780</v>
      </c>
      <c r="O132" s="15"/>
      <c r="P132" s="15"/>
      <c r="Q132" s="15" t="s">
        <v>559</v>
      </c>
      <c r="R132" s="18" t="s">
        <v>427</v>
      </c>
      <c r="S132" s="18"/>
      <c r="T132" s="104"/>
      <c r="U132" s="104"/>
      <c r="V132" s="105"/>
      <c r="W132" s="106"/>
      <c r="X132" s="110"/>
      <c r="Y132" s="111"/>
      <c r="Z132" s="112"/>
      <c r="AA132" s="113"/>
      <c r="AB132" s="15">
        <v>70</v>
      </c>
      <c r="AC132" s="15" t="s">
        <v>41</v>
      </c>
      <c r="AD132" s="15">
        <v>14</v>
      </c>
      <c r="AE132" s="15" t="s">
        <v>26</v>
      </c>
      <c r="AF132" s="30"/>
      <c r="AG132" s="18"/>
      <c r="AH132" s="6"/>
      <c r="AI132" s="6"/>
      <c r="AJ132" s="8" t="s">
        <v>74</v>
      </c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idden="1" x14ac:dyDescent="0.25">
      <c r="A133" s="174" t="s">
        <v>1526</v>
      </c>
      <c r="B133" s="169" t="s">
        <v>1252</v>
      </c>
      <c r="C133" s="169"/>
      <c r="D133" s="79">
        <v>43584</v>
      </c>
      <c r="E133" s="170" t="s">
        <v>1404</v>
      </c>
      <c r="F133" s="16" t="s">
        <v>567</v>
      </c>
      <c r="G133" s="169" t="s">
        <v>1204</v>
      </c>
      <c r="H133" s="37" t="s">
        <v>1251</v>
      </c>
      <c r="I133" s="174" t="s">
        <v>917</v>
      </c>
      <c r="J133" s="174" t="s">
        <v>681</v>
      </c>
      <c r="K133" s="174"/>
      <c r="L133" s="174"/>
      <c r="M133" s="174" t="s">
        <v>557</v>
      </c>
      <c r="N133" s="174" t="s">
        <v>919</v>
      </c>
      <c r="O133" s="169">
        <v>979</v>
      </c>
      <c r="P133" s="169">
        <v>4</v>
      </c>
      <c r="Q133" s="15" t="s">
        <v>559</v>
      </c>
      <c r="R133" s="18" t="s">
        <v>155</v>
      </c>
      <c r="S133" s="18"/>
      <c r="T133" s="104"/>
      <c r="U133" s="104"/>
      <c r="V133" s="105"/>
      <c r="W133" s="106"/>
      <c r="AB133" s="15">
        <v>70</v>
      </c>
      <c r="AC133" s="15" t="s">
        <v>41</v>
      </c>
      <c r="AD133" s="15">
        <v>14</v>
      </c>
      <c r="AE133" s="15" t="s">
        <v>26</v>
      </c>
      <c r="AF133" s="5"/>
      <c r="AG133" s="5"/>
      <c r="AH133" s="5"/>
      <c r="AI133" s="5"/>
      <c r="AJ133" s="8" t="s">
        <v>74</v>
      </c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idden="1" x14ac:dyDescent="0.25">
      <c r="A134" s="80" t="s">
        <v>1816</v>
      </c>
      <c r="B134" s="169" t="s">
        <v>1276</v>
      </c>
      <c r="C134" s="169" t="s">
        <v>1817</v>
      </c>
      <c r="D134" s="19">
        <v>43585</v>
      </c>
      <c r="E134" s="79">
        <v>43627</v>
      </c>
      <c r="F134" s="16" t="s">
        <v>567</v>
      </c>
      <c r="G134" s="16" t="s">
        <v>973</v>
      </c>
      <c r="H134" s="37" t="s">
        <v>1277</v>
      </c>
      <c r="I134" s="174" t="s">
        <v>1092</v>
      </c>
      <c r="J134" s="174" t="s">
        <v>606</v>
      </c>
      <c r="K134" s="174"/>
      <c r="L134" s="174">
        <v>344.7</v>
      </c>
      <c r="M134" s="174" t="s">
        <v>537</v>
      </c>
      <c r="N134" s="174" t="s">
        <v>47</v>
      </c>
      <c r="O134" s="174">
        <v>85</v>
      </c>
      <c r="P134" s="174"/>
      <c r="Q134" s="15" t="s">
        <v>559</v>
      </c>
      <c r="R134" s="18" t="s">
        <v>433</v>
      </c>
      <c r="S134" s="18"/>
      <c r="T134" s="104"/>
      <c r="U134" s="104"/>
      <c r="V134" s="105">
        <v>19.5</v>
      </c>
      <c r="W134" s="106">
        <v>19.5</v>
      </c>
      <c r="AB134" s="15">
        <v>70</v>
      </c>
      <c r="AC134" s="15" t="s">
        <v>41</v>
      </c>
      <c r="AD134" s="15">
        <v>14</v>
      </c>
      <c r="AE134" s="15" t="s">
        <v>26</v>
      </c>
      <c r="AF134" s="5"/>
      <c r="AG134" s="5"/>
      <c r="AH134" s="5"/>
      <c r="AI134" s="5"/>
      <c r="AJ134" s="8" t="s">
        <v>74</v>
      </c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idden="1" x14ac:dyDescent="0.25">
      <c r="A135" s="174"/>
      <c r="B135" s="169" t="s">
        <v>1340</v>
      </c>
      <c r="C135" s="169"/>
      <c r="D135" s="79">
        <v>43593</v>
      </c>
      <c r="E135" s="170"/>
      <c r="F135" s="16" t="s">
        <v>567</v>
      </c>
      <c r="G135" s="169" t="s">
        <v>1341</v>
      </c>
      <c r="H135" s="171" t="s">
        <v>1338</v>
      </c>
      <c r="I135" s="174" t="s">
        <v>36</v>
      </c>
      <c r="J135" s="174" t="s">
        <v>1339</v>
      </c>
      <c r="K135" s="174"/>
      <c r="M135" s="175" t="s">
        <v>557</v>
      </c>
      <c r="N135" s="66" t="s">
        <v>468</v>
      </c>
      <c r="O135" s="169">
        <v>24</v>
      </c>
      <c r="P135" s="169" t="s">
        <v>459</v>
      </c>
      <c r="Q135" s="15" t="s">
        <v>559</v>
      </c>
      <c r="R135" s="174" t="s">
        <v>549</v>
      </c>
      <c r="S135" s="174"/>
      <c r="U135" s="98"/>
      <c r="AB135" s="15">
        <v>70</v>
      </c>
      <c r="AC135" s="15" t="s">
        <v>41</v>
      </c>
      <c r="AD135" s="15">
        <v>14</v>
      </c>
      <c r="AE135" s="15" t="s">
        <v>26</v>
      </c>
      <c r="AJ135" s="18" t="s">
        <v>74</v>
      </c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idden="1" x14ac:dyDescent="0.25">
      <c r="A136" s="174" t="s">
        <v>1824</v>
      </c>
      <c r="B136" s="169" t="s">
        <v>1348</v>
      </c>
      <c r="C136" s="169" t="s">
        <v>1825</v>
      </c>
      <c r="D136" s="79">
        <v>43595</v>
      </c>
      <c r="E136" s="79">
        <v>43633</v>
      </c>
      <c r="F136" s="16" t="s">
        <v>567</v>
      </c>
      <c r="G136" s="15" t="s">
        <v>1204</v>
      </c>
      <c r="H136" s="171" t="s">
        <v>1349</v>
      </c>
      <c r="I136" s="174" t="s">
        <v>1350</v>
      </c>
      <c r="J136" s="174" t="s">
        <v>1179</v>
      </c>
      <c r="L136" s="31">
        <v>8688.26</v>
      </c>
      <c r="M136" s="175" t="s">
        <v>557</v>
      </c>
      <c r="N136" s="66" t="s">
        <v>1351</v>
      </c>
      <c r="O136" s="169" t="s">
        <v>1352</v>
      </c>
      <c r="Q136" s="15" t="s">
        <v>559</v>
      </c>
      <c r="R136" s="174" t="s">
        <v>377</v>
      </c>
      <c r="S136" s="174"/>
      <c r="U136" s="98"/>
      <c r="W136" s="100">
        <v>110.01</v>
      </c>
      <c r="AB136" s="15">
        <v>70</v>
      </c>
      <c r="AC136" s="15" t="s">
        <v>41</v>
      </c>
      <c r="AD136" s="15">
        <v>14</v>
      </c>
      <c r="AE136" s="15" t="s">
        <v>26</v>
      </c>
      <c r="AF136" s="5"/>
      <c r="AG136" s="5"/>
      <c r="AH136" s="14"/>
      <c r="AI136" s="5"/>
      <c r="AJ136" s="8" t="s">
        <v>74</v>
      </c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idden="1" x14ac:dyDescent="0.25">
      <c r="A137" s="174"/>
      <c r="B137" s="169" t="s">
        <v>1422</v>
      </c>
      <c r="C137" s="169"/>
      <c r="D137" s="79">
        <v>43616</v>
      </c>
      <c r="E137" s="170"/>
      <c r="F137" s="16" t="s">
        <v>567</v>
      </c>
      <c r="G137" s="15" t="s">
        <v>1204</v>
      </c>
      <c r="H137" s="171" t="s">
        <v>1423</v>
      </c>
      <c r="I137" s="174" t="s">
        <v>1424</v>
      </c>
      <c r="J137" s="174" t="s">
        <v>1425</v>
      </c>
      <c r="M137" s="175" t="s">
        <v>537</v>
      </c>
      <c r="N137" s="66" t="s">
        <v>1426</v>
      </c>
      <c r="O137" s="169">
        <v>300</v>
      </c>
      <c r="Q137" s="15" t="s">
        <v>559</v>
      </c>
      <c r="R137" s="174" t="s">
        <v>377</v>
      </c>
      <c r="S137" s="174"/>
      <c r="U137" s="98"/>
      <c r="AB137" s="15">
        <v>70</v>
      </c>
      <c r="AC137" s="15" t="s">
        <v>41</v>
      </c>
      <c r="AD137" s="15">
        <v>14</v>
      </c>
      <c r="AE137" s="15" t="s">
        <v>26</v>
      </c>
      <c r="AF137" s="5"/>
      <c r="AG137" s="5"/>
      <c r="AH137" s="14"/>
      <c r="AI137" s="5"/>
      <c r="AJ137" s="5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idden="1" x14ac:dyDescent="0.25">
      <c r="A138" s="174"/>
      <c r="B138" s="169" t="s">
        <v>1727</v>
      </c>
      <c r="C138" s="169"/>
      <c r="D138" s="34">
        <v>43658</v>
      </c>
      <c r="F138" s="16" t="s">
        <v>567</v>
      </c>
      <c r="G138" s="169" t="s">
        <v>1726</v>
      </c>
      <c r="H138" s="17" t="s">
        <v>1370</v>
      </c>
      <c r="I138" s="174" t="s">
        <v>1723</v>
      </c>
      <c r="J138" s="174" t="s">
        <v>593</v>
      </c>
      <c r="K138" s="41" t="s">
        <v>202</v>
      </c>
      <c r="M138" s="175" t="s">
        <v>537</v>
      </c>
      <c r="N138" s="66" t="s">
        <v>1724</v>
      </c>
      <c r="Q138" s="15" t="s">
        <v>559</v>
      </c>
      <c r="R138" s="174" t="s">
        <v>1725</v>
      </c>
      <c r="S138" s="174"/>
      <c r="U138" s="98"/>
      <c r="AB138" s="15">
        <v>70</v>
      </c>
      <c r="AC138" s="15" t="s">
        <v>41</v>
      </c>
      <c r="AD138" s="15">
        <v>14</v>
      </c>
      <c r="AE138" s="15" t="s">
        <v>26</v>
      </c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s="1" customFormat="1" hidden="1" x14ac:dyDescent="0.25">
      <c r="A139" s="33" t="s">
        <v>2225</v>
      </c>
      <c r="B139" s="35" t="s">
        <v>1905</v>
      </c>
      <c r="C139" s="46" t="s">
        <v>2206</v>
      </c>
      <c r="D139" s="45">
        <v>43670</v>
      </c>
      <c r="E139" s="45">
        <v>43700</v>
      </c>
      <c r="F139" s="16" t="s">
        <v>567</v>
      </c>
      <c r="G139" s="35" t="s">
        <v>1906</v>
      </c>
      <c r="H139" s="46" t="s">
        <v>1907</v>
      </c>
      <c r="I139" s="13" t="s">
        <v>1908</v>
      </c>
      <c r="J139" s="13" t="s">
        <v>1909</v>
      </c>
      <c r="K139" s="35"/>
      <c r="L139" s="140">
        <v>218.88</v>
      </c>
      <c r="M139" s="44" t="s">
        <v>537</v>
      </c>
      <c r="N139" s="43" t="s">
        <v>1910</v>
      </c>
      <c r="O139" s="35" t="s">
        <v>1911</v>
      </c>
      <c r="P139" s="35"/>
      <c r="Q139" s="15" t="s">
        <v>559</v>
      </c>
      <c r="R139" s="13" t="s">
        <v>578</v>
      </c>
      <c r="S139" s="13"/>
      <c r="T139" s="35"/>
      <c r="U139" s="35"/>
      <c r="V139" s="35">
        <v>8</v>
      </c>
      <c r="W139" s="35">
        <v>8</v>
      </c>
      <c r="X139" s="35"/>
      <c r="Y139" s="35"/>
      <c r="Z139" s="35"/>
      <c r="AA139" s="35">
        <v>5</v>
      </c>
      <c r="AB139" s="16">
        <v>70</v>
      </c>
      <c r="AC139" s="16" t="s">
        <v>41</v>
      </c>
      <c r="AD139" s="16">
        <v>14</v>
      </c>
      <c r="AE139" s="16" t="s">
        <v>26</v>
      </c>
      <c r="AF139" s="4"/>
      <c r="AG139" s="4"/>
      <c r="AH139" s="146"/>
      <c r="AI139" s="4"/>
      <c r="AJ139" s="4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</row>
    <row r="140" spans="1:54" hidden="1" x14ac:dyDescent="0.25">
      <c r="A140" s="174" t="s">
        <v>1808</v>
      </c>
      <c r="B140" s="32" t="s">
        <v>1390</v>
      </c>
      <c r="C140" s="32" t="s">
        <v>1820</v>
      </c>
      <c r="D140" s="34">
        <v>43607</v>
      </c>
      <c r="E140" s="34">
        <v>43609</v>
      </c>
      <c r="F140" s="169" t="s">
        <v>1388</v>
      </c>
      <c r="G140" s="169" t="s">
        <v>1389</v>
      </c>
      <c r="H140" s="171" t="s">
        <v>1297</v>
      </c>
      <c r="I140" s="174" t="s">
        <v>1180</v>
      </c>
      <c r="J140" s="174" t="s">
        <v>1179</v>
      </c>
      <c r="K140" s="169" t="s">
        <v>868</v>
      </c>
      <c r="M140" s="175" t="s">
        <v>557</v>
      </c>
      <c r="N140" s="66" t="s">
        <v>624</v>
      </c>
      <c r="Q140" s="15" t="s">
        <v>559</v>
      </c>
      <c r="R140" s="174" t="s">
        <v>624</v>
      </c>
      <c r="S140" s="174"/>
      <c r="U140" s="98"/>
      <c r="AB140" s="15">
        <v>70</v>
      </c>
      <c r="AC140" s="15" t="s">
        <v>41</v>
      </c>
      <c r="AD140" s="15">
        <v>14</v>
      </c>
      <c r="AE140" s="15" t="s">
        <v>26</v>
      </c>
      <c r="AF140" s="5"/>
      <c r="AG140" s="5"/>
      <c r="AH140" s="14"/>
      <c r="AI140" s="5"/>
      <c r="AJ140" s="8" t="s">
        <v>74</v>
      </c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idden="1" x14ac:dyDescent="0.25">
      <c r="A141" s="18" t="s">
        <v>1463</v>
      </c>
      <c r="B141" s="169" t="s">
        <v>592</v>
      </c>
      <c r="C141" s="169" t="s">
        <v>1792</v>
      </c>
      <c r="D141" s="19">
        <v>43451</v>
      </c>
      <c r="E141" s="19">
        <v>43490</v>
      </c>
      <c r="F141" s="15" t="s">
        <v>765</v>
      </c>
      <c r="G141" s="18" t="s">
        <v>156</v>
      </c>
      <c r="H141" s="37" t="s">
        <v>1325</v>
      </c>
      <c r="I141" s="18" t="s">
        <v>194</v>
      </c>
      <c r="J141" s="18" t="s">
        <v>593</v>
      </c>
      <c r="K141" s="18" t="s">
        <v>1197</v>
      </c>
      <c r="L141" s="28">
        <v>787.57</v>
      </c>
      <c r="M141" s="18" t="s">
        <v>594</v>
      </c>
      <c r="N141" s="18" t="s">
        <v>1198</v>
      </c>
      <c r="O141" s="15"/>
      <c r="P141" s="15"/>
      <c r="Q141" s="15" t="s">
        <v>559</v>
      </c>
      <c r="R141" s="18" t="s">
        <v>769</v>
      </c>
      <c r="S141" s="18"/>
      <c r="T141" s="104"/>
      <c r="U141" s="104"/>
      <c r="V141" s="105"/>
      <c r="W141" s="106"/>
      <c r="X141" s="110"/>
      <c r="Y141" s="111"/>
      <c r="Z141" s="112"/>
      <c r="AA141" s="113"/>
      <c r="AB141" s="15">
        <v>70</v>
      </c>
      <c r="AC141" s="15" t="s">
        <v>41</v>
      </c>
      <c r="AD141" s="15">
        <v>14</v>
      </c>
      <c r="AE141" s="15" t="s">
        <v>26</v>
      </c>
      <c r="AF141" s="8"/>
      <c r="AG141" s="8"/>
      <c r="AH141" s="8"/>
      <c r="AI141" s="8"/>
      <c r="AJ141" s="8" t="s">
        <v>74</v>
      </c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idden="1" x14ac:dyDescent="0.25">
      <c r="A142" s="18" t="s">
        <v>1463</v>
      </c>
      <c r="B142" s="169" t="s">
        <v>733</v>
      </c>
      <c r="C142" s="169" t="s">
        <v>1792</v>
      </c>
      <c r="D142" s="19">
        <v>43503</v>
      </c>
      <c r="E142" s="19">
        <v>43532</v>
      </c>
      <c r="F142" s="15" t="s">
        <v>765</v>
      </c>
      <c r="G142" s="18" t="s">
        <v>718</v>
      </c>
      <c r="H142" s="18" t="s">
        <v>719</v>
      </c>
      <c r="I142" s="18" t="s">
        <v>720</v>
      </c>
      <c r="J142" s="18" t="s">
        <v>86</v>
      </c>
      <c r="K142" s="18" t="s">
        <v>721</v>
      </c>
      <c r="L142" s="31">
        <v>34431.85</v>
      </c>
      <c r="M142" s="24" t="s">
        <v>537</v>
      </c>
      <c r="N142" s="59" t="s">
        <v>1793</v>
      </c>
      <c r="O142" s="15">
        <v>10630</v>
      </c>
      <c r="P142" s="15"/>
      <c r="Q142" s="15" t="s">
        <v>559</v>
      </c>
      <c r="R142" s="18" t="s">
        <v>377</v>
      </c>
      <c r="S142" s="18"/>
      <c r="T142" s="104"/>
      <c r="U142" s="104"/>
      <c r="V142" s="105"/>
      <c r="W142" s="106"/>
      <c r="X142" s="110"/>
      <c r="Y142" s="111"/>
      <c r="Z142" s="112"/>
      <c r="AA142" s="113"/>
      <c r="AB142" s="15">
        <v>70</v>
      </c>
      <c r="AC142" s="15" t="s">
        <v>41</v>
      </c>
      <c r="AD142" s="15">
        <v>14</v>
      </c>
      <c r="AE142" s="15" t="s">
        <v>26</v>
      </c>
      <c r="AF142" s="30"/>
      <c r="AG142" s="18"/>
      <c r="AH142" s="18"/>
      <c r="AI142" s="18"/>
      <c r="AJ142" s="18" t="s">
        <v>74</v>
      </c>
      <c r="AK142" s="6"/>
      <c r="AL142" s="6">
        <v>0</v>
      </c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idden="1" x14ac:dyDescent="0.25">
      <c r="A143" s="18" t="s">
        <v>1784</v>
      </c>
      <c r="B143" s="169" t="s">
        <v>734</v>
      </c>
      <c r="C143" s="169" t="s">
        <v>1785</v>
      </c>
      <c r="D143" s="19">
        <v>43504</v>
      </c>
      <c r="E143" s="19">
        <v>43579</v>
      </c>
      <c r="F143" s="15" t="s">
        <v>765</v>
      </c>
      <c r="G143" s="18" t="s">
        <v>735</v>
      </c>
      <c r="H143" s="18" t="s">
        <v>736</v>
      </c>
      <c r="I143" s="18" t="s">
        <v>60</v>
      </c>
      <c r="J143" s="18" t="s">
        <v>438</v>
      </c>
      <c r="K143" s="18" t="s">
        <v>737</v>
      </c>
      <c r="L143" s="31">
        <v>1320.1</v>
      </c>
      <c r="M143" s="24" t="s">
        <v>537</v>
      </c>
      <c r="N143" s="59" t="s">
        <v>738</v>
      </c>
      <c r="O143" s="15">
        <v>65</v>
      </c>
      <c r="P143" s="15"/>
      <c r="Q143" s="15" t="s">
        <v>559</v>
      </c>
      <c r="R143" s="18" t="s">
        <v>67</v>
      </c>
      <c r="S143" s="18"/>
      <c r="T143" s="104"/>
      <c r="U143" s="104"/>
      <c r="V143" s="105"/>
      <c r="W143" s="106"/>
      <c r="X143" s="110"/>
      <c r="Y143" s="111"/>
      <c r="Z143" s="112"/>
      <c r="AA143" s="113"/>
      <c r="AB143" s="15">
        <v>70</v>
      </c>
      <c r="AC143" s="15" t="s">
        <v>41</v>
      </c>
      <c r="AD143" s="15">
        <v>14</v>
      </c>
      <c r="AE143" s="15" t="s">
        <v>26</v>
      </c>
      <c r="AF143" s="8"/>
      <c r="AG143" s="8"/>
      <c r="AH143" s="8"/>
      <c r="AI143" s="8"/>
      <c r="AJ143" s="8" t="s">
        <v>74</v>
      </c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idden="1" x14ac:dyDescent="0.25">
      <c r="A144" s="18" t="s">
        <v>1512</v>
      </c>
      <c r="B144" s="169" t="s">
        <v>1157</v>
      </c>
      <c r="C144" s="169" t="s">
        <v>1819</v>
      </c>
      <c r="D144" s="19">
        <v>43553</v>
      </c>
      <c r="E144" s="19">
        <v>43616</v>
      </c>
      <c r="F144" s="15" t="s">
        <v>765</v>
      </c>
      <c r="G144" s="18" t="s">
        <v>718</v>
      </c>
      <c r="H144" s="37" t="s">
        <v>1158</v>
      </c>
      <c r="I144" s="18" t="s">
        <v>777</v>
      </c>
      <c r="J144" s="18" t="s">
        <v>1159</v>
      </c>
      <c r="K144" s="18" t="s">
        <v>1161</v>
      </c>
      <c r="L144" s="28">
        <v>176530</v>
      </c>
      <c r="M144" s="24" t="s">
        <v>542</v>
      </c>
      <c r="N144" s="59" t="s">
        <v>1160</v>
      </c>
      <c r="O144" s="15">
        <v>2</v>
      </c>
      <c r="P144" s="15"/>
      <c r="Q144" s="15" t="s">
        <v>559</v>
      </c>
      <c r="R144" s="18" t="s">
        <v>162</v>
      </c>
      <c r="S144" s="18"/>
      <c r="T144" s="104">
        <v>588.19000000000005</v>
      </c>
      <c r="U144" s="104"/>
      <c r="V144" s="105"/>
      <c r="W144" s="106"/>
      <c r="X144" s="110"/>
      <c r="Y144" s="111"/>
      <c r="Z144" s="112"/>
      <c r="AA144" s="113"/>
      <c r="AB144" s="15">
        <v>70</v>
      </c>
      <c r="AC144" s="15" t="s">
        <v>41</v>
      </c>
      <c r="AD144" s="15">
        <v>14</v>
      </c>
      <c r="AE144" s="15" t="s">
        <v>26</v>
      </c>
      <c r="AF144" s="8"/>
      <c r="AG144" s="8"/>
      <c r="AH144" s="8"/>
      <c r="AI144" s="8"/>
      <c r="AJ144" s="8" t="s">
        <v>74</v>
      </c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idden="1" x14ac:dyDescent="0.25">
      <c r="A145" s="174"/>
      <c r="B145" s="169" t="s">
        <v>1863</v>
      </c>
      <c r="C145" s="169"/>
      <c r="D145" s="34">
        <v>43665</v>
      </c>
      <c r="F145" s="15" t="s">
        <v>765</v>
      </c>
      <c r="G145" s="169" t="s">
        <v>1860</v>
      </c>
      <c r="H145" s="171" t="s">
        <v>1674</v>
      </c>
      <c r="I145" s="174" t="s">
        <v>1675</v>
      </c>
      <c r="J145" s="174" t="s">
        <v>1045</v>
      </c>
      <c r="K145" s="169" t="s">
        <v>881</v>
      </c>
      <c r="M145" s="175" t="s">
        <v>537</v>
      </c>
      <c r="N145" s="66" t="s">
        <v>1862</v>
      </c>
      <c r="O145" s="169" t="s">
        <v>1861</v>
      </c>
      <c r="Q145" s="15" t="s">
        <v>559</v>
      </c>
      <c r="R145" s="174" t="s">
        <v>885</v>
      </c>
      <c r="S145" s="174"/>
      <c r="U145" s="98"/>
      <c r="AB145" s="15">
        <v>70</v>
      </c>
      <c r="AC145" s="15" t="s">
        <v>41</v>
      </c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idden="1" x14ac:dyDescent="0.25">
      <c r="A146" s="174" t="s">
        <v>2311</v>
      </c>
      <c r="B146" s="169" t="s">
        <v>1864</v>
      </c>
      <c r="C146" s="169" t="s">
        <v>2312</v>
      </c>
      <c r="D146" s="34">
        <v>43665</v>
      </c>
      <c r="E146" s="34">
        <v>43712</v>
      </c>
      <c r="F146" s="15" t="s">
        <v>765</v>
      </c>
      <c r="G146" s="169" t="s">
        <v>1857</v>
      </c>
      <c r="H146" s="171" t="s">
        <v>1674</v>
      </c>
      <c r="I146" s="174" t="s">
        <v>1675</v>
      </c>
      <c r="J146" s="174" t="s">
        <v>1045</v>
      </c>
      <c r="K146" s="169" t="s">
        <v>881</v>
      </c>
      <c r="L146" s="31">
        <v>893.56</v>
      </c>
      <c r="M146" s="175" t="s">
        <v>537</v>
      </c>
      <c r="N146" s="66" t="s">
        <v>1858</v>
      </c>
      <c r="O146" s="169" t="s">
        <v>1859</v>
      </c>
      <c r="Q146" s="15" t="s">
        <v>559</v>
      </c>
      <c r="R146" s="174" t="s">
        <v>885</v>
      </c>
      <c r="S146" s="174"/>
      <c r="U146" s="98"/>
      <c r="AB146" s="15">
        <v>70</v>
      </c>
      <c r="AC146" s="15" t="s">
        <v>41</v>
      </c>
      <c r="AX146" s="6"/>
      <c r="AY146" s="6"/>
      <c r="AZ146" s="6"/>
      <c r="BA146" s="6"/>
      <c r="BB146" s="6"/>
    </row>
    <row r="147" spans="1:54" ht="15.75" hidden="1" customHeight="1" x14ac:dyDescent="0.25">
      <c r="A147" s="169" t="s">
        <v>1782</v>
      </c>
      <c r="B147" s="169" t="s">
        <v>767</v>
      </c>
      <c r="C147" s="171" t="s">
        <v>1783</v>
      </c>
      <c r="D147" s="19">
        <v>43508</v>
      </c>
      <c r="E147" s="19">
        <v>43490</v>
      </c>
      <c r="F147" s="15" t="s">
        <v>766</v>
      </c>
      <c r="G147" s="18" t="s">
        <v>766</v>
      </c>
      <c r="H147" s="18" t="s">
        <v>596</v>
      </c>
      <c r="I147" s="18" t="s">
        <v>620</v>
      </c>
      <c r="J147" s="18" t="s">
        <v>593</v>
      </c>
      <c r="K147" s="18" t="s">
        <v>768</v>
      </c>
      <c r="L147" s="174"/>
      <c r="M147" s="24" t="s">
        <v>542</v>
      </c>
      <c r="N147" s="59" t="s">
        <v>595</v>
      </c>
      <c r="O147" s="15"/>
      <c r="P147" s="15"/>
      <c r="Q147" s="15" t="s">
        <v>559</v>
      </c>
      <c r="R147" s="18" t="s">
        <v>769</v>
      </c>
      <c r="S147" s="18"/>
      <c r="T147" s="104"/>
      <c r="U147" s="104"/>
      <c r="V147" s="105"/>
      <c r="W147" s="106"/>
      <c r="X147" s="110"/>
      <c r="Y147" s="111"/>
      <c r="Z147" s="112"/>
      <c r="AA147" s="113"/>
      <c r="AB147" s="15">
        <v>70</v>
      </c>
      <c r="AC147" s="15" t="s">
        <v>41</v>
      </c>
      <c r="AD147" s="15">
        <v>14</v>
      </c>
      <c r="AE147" s="15" t="s">
        <v>26</v>
      </c>
      <c r="AF147" s="8"/>
      <c r="AG147" s="8"/>
      <c r="AH147" s="8"/>
      <c r="AI147" s="8"/>
      <c r="AJ147" s="8" t="s">
        <v>74</v>
      </c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idden="1" x14ac:dyDescent="0.25">
      <c r="A148" s="174"/>
      <c r="B148" s="169" t="s">
        <v>1605</v>
      </c>
      <c r="C148" s="169"/>
      <c r="D148" s="34">
        <v>43640</v>
      </c>
      <c r="F148" s="170" t="s">
        <v>1606</v>
      </c>
      <c r="G148" s="169" t="s">
        <v>1607</v>
      </c>
      <c r="I148" s="174"/>
      <c r="J148" s="174"/>
      <c r="Q148" s="15" t="s">
        <v>559</v>
      </c>
      <c r="S148" s="174"/>
      <c r="U148" s="98"/>
      <c r="AB148" s="15">
        <v>70</v>
      </c>
      <c r="AC148" s="15" t="s">
        <v>41</v>
      </c>
      <c r="AF148" s="5"/>
      <c r="AG148" s="5"/>
      <c r="AH148" s="14"/>
      <c r="AI148" s="5"/>
      <c r="AJ148" s="5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idden="1" x14ac:dyDescent="0.25">
      <c r="A149" s="18"/>
      <c r="B149" s="169" t="s">
        <v>473</v>
      </c>
      <c r="C149" s="169" t="s">
        <v>1755</v>
      </c>
      <c r="D149" s="19">
        <v>43396</v>
      </c>
      <c r="E149" s="45">
        <v>43530</v>
      </c>
      <c r="F149" s="16" t="s">
        <v>472</v>
      </c>
      <c r="G149" s="25" t="s">
        <v>486</v>
      </c>
      <c r="H149" s="171" t="s">
        <v>1297</v>
      </c>
      <c r="I149" s="17" t="s">
        <v>1180</v>
      </c>
      <c r="J149" s="17" t="s">
        <v>864</v>
      </c>
      <c r="K149" s="43" t="s">
        <v>480</v>
      </c>
      <c r="L149" s="174"/>
      <c r="M149" s="16" t="s">
        <v>537</v>
      </c>
      <c r="N149" s="43" t="s">
        <v>487</v>
      </c>
      <c r="O149" s="27"/>
      <c r="P149" s="27"/>
      <c r="Q149" s="15" t="s">
        <v>559</v>
      </c>
      <c r="R149" s="43" t="s">
        <v>494</v>
      </c>
      <c r="S149" s="43"/>
      <c r="U149" s="98"/>
      <c r="X149" s="110"/>
      <c r="Y149" s="111"/>
      <c r="Z149" s="112"/>
      <c r="AA149" s="113"/>
      <c r="AB149" s="15">
        <v>70</v>
      </c>
      <c r="AC149" s="15" t="s">
        <v>41</v>
      </c>
      <c r="AD149" s="15">
        <v>14</v>
      </c>
      <c r="AE149" s="15" t="s">
        <v>26</v>
      </c>
      <c r="AF149" s="8"/>
      <c r="AG149" s="8"/>
      <c r="AH149" s="8"/>
      <c r="AI149" s="8"/>
      <c r="AJ149" s="8" t="s">
        <v>74</v>
      </c>
      <c r="AK149" s="8"/>
      <c r="AL149" s="8"/>
      <c r="AM149" s="8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idden="1" x14ac:dyDescent="0.25">
      <c r="A150" s="18"/>
      <c r="B150" s="169" t="s">
        <v>474</v>
      </c>
      <c r="C150" s="169" t="s">
        <v>1755</v>
      </c>
      <c r="D150" s="19">
        <v>43398</v>
      </c>
      <c r="E150" s="45">
        <v>43488</v>
      </c>
      <c r="F150" s="25" t="s">
        <v>472</v>
      </c>
      <c r="G150" s="25" t="s">
        <v>486</v>
      </c>
      <c r="H150" s="43" t="s">
        <v>481</v>
      </c>
      <c r="I150" s="17" t="s">
        <v>82</v>
      </c>
      <c r="J150" s="17" t="s">
        <v>34</v>
      </c>
      <c r="K150" s="17"/>
      <c r="L150" s="174"/>
      <c r="M150" s="16" t="s">
        <v>537</v>
      </c>
      <c r="N150" s="43" t="s">
        <v>488</v>
      </c>
      <c r="O150" s="27"/>
      <c r="P150" s="27"/>
      <c r="Q150" s="15" t="s">
        <v>559</v>
      </c>
      <c r="R150" s="43" t="s">
        <v>366</v>
      </c>
      <c r="S150" s="43"/>
      <c r="U150" s="98"/>
      <c r="X150" s="110"/>
      <c r="Y150" s="111"/>
      <c r="Z150" s="112"/>
      <c r="AA150" s="113"/>
      <c r="AB150" s="15">
        <v>70</v>
      </c>
      <c r="AC150" s="15" t="s">
        <v>41</v>
      </c>
      <c r="AD150" s="15">
        <v>14</v>
      </c>
      <c r="AE150" s="15" t="s">
        <v>26</v>
      </c>
      <c r="AF150" s="8"/>
      <c r="AG150" s="8"/>
      <c r="AH150" s="8"/>
      <c r="AI150" s="8"/>
      <c r="AJ150" s="8" t="s">
        <v>74</v>
      </c>
      <c r="AK150" s="8"/>
      <c r="AL150" s="8"/>
      <c r="AM150" s="8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idden="1" x14ac:dyDescent="0.25">
      <c r="A151" s="18"/>
      <c r="B151" s="169" t="s">
        <v>475</v>
      </c>
      <c r="C151" s="169" t="s">
        <v>1755</v>
      </c>
      <c r="D151" s="19">
        <v>43426</v>
      </c>
      <c r="E151" s="45">
        <v>43447</v>
      </c>
      <c r="F151" s="25" t="s">
        <v>472</v>
      </c>
      <c r="G151" s="16" t="s">
        <v>500</v>
      </c>
      <c r="H151" s="36" t="s">
        <v>228</v>
      </c>
      <c r="I151" s="17"/>
      <c r="J151" s="17"/>
      <c r="K151" s="33" t="s">
        <v>228</v>
      </c>
      <c r="L151" s="174"/>
      <c r="M151" s="16" t="s">
        <v>537</v>
      </c>
      <c r="N151" s="46" t="s">
        <v>489</v>
      </c>
      <c r="O151" s="27"/>
      <c r="P151" s="27"/>
      <c r="Q151" s="15" t="s">
        <v>559</v>
      </c>
      <c r="R151" s="46" t="s">
        <v>495</v>
      </c>
      <c r="S151" s="46"/>
      <c r="U151" s="98"/>
      <c r="X151" s="110"/>
      <c r="Y151" s="111"/>
      <c r="Z151" s="112"/>
      <c r="AA151" s="113"/>
      <c r="AB151" s="15">
        <v>70</v>
      </c>
      <c r="AC151" s="15" t="s">
        <v>41</v>
      </c>
      <c r="AD151" s="15">
        <v>14</v>
      </c>
      <c r="AE151" s="15" t="s">
        <v>26</v>
      </c>
      <c r="AF151" s="8"/>
      <c r="AG151" s="8"/>
      <c r="AH151" s="8"/>
      <c r="AI151" s="8"/>
      <c r="AJ151" s="8" t="s">
        <v>74</v>
      </c>
      <c r="AK151" s="8"/>
      <c r="AL151" s="8"/>
      <c r="AM151" s="8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idden="1" x14ac:dyDescent="0.25">
      <c r="A152" s="18"/>
      <c r="B152" s="169" t="s">
        <v>476</v>
      </c>
      <c r="C152" s="169" t="s">
        <v>1755</v>
      </c>
      <c r="D152" s="19">
        <v>43431</v>
      </c>
      <c r="E152" s="35"/>
      <c r="F152" s="16" t="s">
        <v>472</v>
      </c>
      <c r="G152" s="25" t="s">
        <v>486</v>
      </c>
      <c r="H152" s="43" t="s">
        <v>482</v>
      </c>
      <c r="I152" s="17" t="s">
        <v>1948</v>
      </c>
      <c r="J152" s="17" t="s">
        <v>1117</v>
      </c>
      <c r="K152" s="17"/>
      <c r="L152" s="174"/>
      <c r="M152" s="16" t="s">
        <v>537</v>
      </c>
      <c r="N152" s="43" t="s">
        <v>490</v>
      </c>
      <c r="O152" s="27"/>
      <c r="P152" s="27"/>
      <c r="Q152" s="15" t="s">
        <v>559</v>
      </c>
      <c r="R152" s="43" t="s">
        <v>496</v>
      </c>
      <c r="S152" s="43"/>
      <c r="U152" s="98"/>
      <c r="X152" s="110"/>
      <c r="Y152" s="111"/>
      <c r="Z152" s="112"/>
      <c r="AA152" s="113"/>
      <c r="AB152" s="15">
        <v>70</v>
      </c>
      <c r="AC152" s="15" t="s">
        <v>41</v>
      </c>
      <c r="AD152" s="15">
        <v>14</v>
      </c>
      <c r="AE152" s="15" t="s">
        <v>26</v>
      </c>
      <c r="AF152" s="8"/>
      <c r="AG152" s="8"/>
      <c r="AH152" s="8"/>
      <c r="AI152" s="8"/>
      <c r="AJ152" s="8" t="s">
        <v>74</v>
      </c>
      <c r="AK152" s="8"/>
      <c r="AL152" s="8"/>
      <c r="AM152" s="8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idden="1" x14ac:dyDescent="0.25">
      <c r="A153" s="18"/>
      <c r="B153" s="169" t="s">
        <v>477</v>
      </c>
      <c r="C153" s="169" t="s">
        <v>1755</v>
      </c>
      <c r="D153" s="19">
        <v>43431</v>
      </c>
      <c r="E153" s="35"/>
      <c r="F153" s="16" t="s">
        <v>472</v>
      </c>
      <c r="G153" s="25" t="s">
        <v>486</v>
      </c>
      <c r="H153" s="43" t="s">
        <v>483</v>
      </c>
      <c r="I153" s="17" t="s">
        <v>788</v>
      </c>
      <c r="J153" s="17" t="s">
        <v>40</v>
      </c>
      <c r="K153" s="17"/>
      <c r="L153" s="174"/>
      <c r="M153" s="16" t="s">
        <v>537</v>
      </c>
      <c r="N153" s="43" t="s">
        <v>491</v>
      </c>
      <c r="O153" s="27"/>
      <c r="P153" s="27"/>
      <c r="Q153" s="15" t="s">
        <v>559</v>
      </c>
      <c r="R153" s="43" t="s">
        <v>497</v>
      </c>
      <c r="S153" s="43"/>
      <c r="U153" s="98"/>
      <c r="X153" s="110"/>
      <c r="Y153" s="111"/>
      <c r="Z153" s="112"/>
      <c r="AA153" s="113"/>
      <c r="AB153" s="15">
        <v>70</v>
      </c>
      <c r="AC153" s="15" t="s">
        <v>41</v>
      </c>
      <c r="AD153" s="15">
        <v>14</v>
      </c>
      <c r="AE153" s="15" t="s">
        <v>26</v>
      </c>
      <c r="AF153" s="8"/>
      <c r="AG153" s="8"/>
      <c r="AH153" s="8"/>
      <c r="AI153" s="8"/>
      <c r="AJ153" s="8" t="s">
        <v>74</v>
      </c>
      <c r="AK153" s="8"/>
      <c r="AL153" s="8"/>
      <c r="AM153" s="8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idden="1" x14ac:dyDescent="0.25">
      <c r="A154" s="18"/>
      <c r="B154" s="169" t="s">
        <v>478</v>
      </c>
      <c r="C154" s="169" t="s">
        <v>1755</v>
      </c>
      <c r="D154" s="19">
        <v>43475</v>
      </c>
      <c r="E154" s="45">
        <v>43503</v>
      </c>
      <c r="F154" s="16" t="s">
        <v>472</v>
      </c>
      <c r="G154" s="25" t="s">
        <v>486</v>
      </c>
      <c r="H154" s="43" t="s">
        <v>484</v>
      </c>
      <c r="I154" s="17"/>
      <c r="J154" s="17"/>
      <c r="K154" s="17"/>
      <c r="L154" s="174">
        <v>142.66999999999999</v>
      </c>
      <c r="M154" s="16" t="s">
        <v>537</v>
      </c>
      <c r="N154" s="43" t="s">
        <v>492</v>
      </c>
      <c r="O154" s="27"/>
      <c r="P154" s="27"/>
      <c r="Q154" s="15" t="s">
        <v>559</v>
      </c>
      <c r="R154" s="43" t="s">
        <v>498</v>
      </c>
      <c r="S154" s="43"/>
      <c r="U154" s="98"/>
      <c r="X154" s="110"/>
      <c r="Y154" s="111"/>
      <c r="Z154" s="112"/>
      <c r="AA154" s="113"/>
      <c r="AB154" s="15">
        <v>70</v>
      </c>
      <c r="AC154" s="15" t="s">
        <v>41</v>
      </c>
      <c r="AD154" s="15">
        <v>14</v>
      </c>
      <c r="AE154" s="15" t="s">
        <v>26</v>
      </c>
      <c r="AF154" s="6"/>
      <c r="AG154" s="6"/>
      <c r="AH154" s="6"/>
      <c r="AI154" s="6"/>
      <c r="AJ154" s="8" t="s">
        <v>74</v>
      </c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idden="1" x14ac:dyDescent="0.25">
      <c r="A155" s="18"/>
      <c r="B155" s="169" t="s">
        <v>479</v>
      </c>
      <c r="C155" s="169" t="s">
        <v>1755</v>
      </c>
      <c r="D155" s="19">
        <v>43487</v>
      </c>
      <c r="E155" s="35"/>
      <c r="F155" s="16" t="s">
        <v>472</v>
      </c>
      <c r="G155" s="25" t="s">
        <v>486</v>
      </c>
      <c r="H155" s="43" t="s">
        <v>485</v>
      </c>
      <c r="I155" s="17"/>
      <c r="J155" s="17"/>
      <c r="K155" s="17"/>
      <c r="L155" s="174"/>
      <c r="M155" s="16" t="s">
        <v>537</v>
      </c>
      <c r="N155" s="43" t="s">
        <v>493</v>
      </c>
      <c r="O155" s="27"/>
      <c r="P155" s="27"/>
      <c r="Q155" s="15" t="s">
        <v>559</v>
      </c>
      <c r="R155" s="43" t="s">
        <v>499</v>
      </c>
      <c r="S155" s="43"/>
      <c r="U155" s="98"/>
      <c r="X155" s="110"/>
      <c r="Y155" s="111"/>
      <c r="Z155" s="112"/>
      <c r="AA155" s="113"/>
      <c r="AB155" s="15">
        <v>70</v>
      </c>
      <c r="AC155" s="15" t="s">
        <v>41</v>
      </c>
      <c r="AD155" s="15">
        <v>14</v>
      </c>
      <c r="AE155" s="15" t="s">
        <v>26</v>
      </c>
      <c r="AF155" s="6"/>
      <c r="AG155" s="6"/>
      <c r="AH155" s="6"/>
      <c r="AI155" s="6"/>
      <c r="AJ155" s="8" t="s">
        <v>74</v>
      </c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idden="1" x14ac:dyDescent="0.25">
      <c r="A156" s="18"/>
      <c r="B156" s="169" t="s">
        <v>1845</v>
      </c>
      <c r="C156" s="169" t="s">
        <v>1755</v>
      </c>
      <c r="D156" s="19">
        <v>43511</v>
      </c>
      <c r="E156" s="19">
        <v>43587</v>
      </c>
      <c r="F156" s="16" t="s">
        <v>472</v>
      </c>
      <c r="G156" s="25" t="s">
        <v>1849</v>
      </c>
      <c r="H156" s="18" t="s">
        <v>1846</v>
      </c>
      <c r="I156" s="18" t="s">
        <v>200</v>
      </c>
      <c r="J156" s="18" t="s">
        <v>593</v>
      </c>
      <c r="K156" s="18" t="s">
        <v>202</v>
      </c>
      <c r="L156" s="28"/>
      <c r="M156" s="24" t="s">
        <v>537</v>
      </c>
      <c r="N156" s="18" t="s">
        <v>1847</v>
      </c>
      <c r="O156" s="15"/>
      <c r="P156" s="15"/>
      <c r="Q156" s="15" t="s">
        <v>559</v>
      </c>
      <c r="R156" s="18" t="s">
        <v>1848</v>
      </c>
      <c r="S156" s="18"/>
      <c r="T156" s="104"/>
      <c r="U156" s="104"/>
      <c r="V156" s="105"/>
      <c r="W156" s="106"/>
      <c r="X156" s="110"/>
      <c r="Y156" s="111"/>
      <c r="Z156" s="112"/>
      <c r="AA156" s="113"/>
      <c r="AB156" s="15">
        <v>70</v>
      </c>
      <c r="AC156" s="15" t="s">
        <v>41</v>
      </c>
      <c r="AD156" s="15">
        <v>14</v>
      </c>
      <c r="AE156" s="15" t="s">
        <v>26</v>
      </c>
      <c r="AF156" s="6"/>
      <c r="AG156" s="6"/>
      <c r="AH156" s="61"/>
      <c r="AI156" s="6"/>
      <c r="AJ156" s="8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hidden="1" x14ac:dyDescent="0.25">
      <c r="A157" s="18"/>
      <c r="B157" s="169" t="s">
        <v>920</v>
      </c>
      <c r="C157" s="169" t="s">
        <v>1755</v>
      </c>
      <c r="D157" s="19">
        <v>43522</v>
      </c>
      <c r="E157" s="19">
        <v>43543</v>
      </c>
      <c r="F157" s="16" t="s">
        <v>472</v>
      </c>
      <c r="G157" s="25" t="s">
        <v>486</v>
      </c>
      <c r="H157" s="18" t="s">
        <v>921</v>
      </c>
      <c r="I157" s="18"/>
      <c r="J157" s="18"/>
      <c r="K157" s="18"/>
      <c r="L157" s="18"/>
      <c r="M157" s="16" t="s">
        <v>537</v>
      </c>
      <c r="N157" s="18" t="s">
        <v>922</v>
      </c>
      <c r="O157" s="15" t="s">
        <v>923</v>
      </c>
      <c r="P157" s="15"/>
      <c r="Q157" s="15" t="s">
        <v>559</v>
      </c>
      <c r="R157" s="18" t="s">
        <v>924</v>
      </c>
      <c r="S157" s="18"/>
      <c r="T157" s="104"/>
      <c r="U157" s="104"/>
      <c r="V157" s="105"/>
      <c r="W157" s="106"/>
      <c r="X157" s="110"/>
      <c r="Y157" s="111"/>
      <c r="Z157" s="112"/>
      <c r="AA157" s="113"/>
      <c r="AB157" s="15">
        <v>70</v>
      </c>
      <c r="AC157" s="15" t="s">
        <v>41</v>
      </c>
      <c r="AD157" s="15">
        <v>14</v>
      </c>
      <c r="AE157" s="15" t="s">
        <v>26</v>
      </c>
      <c r="AF157" s="6"/>
      <c r="AG157" s="6"/>
      <c r="AH157" s="6"/>
      <c r="AI157" s="6"/>
      <c r="AJ157" s="8" t="s">
        <v>74</v>
      </c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hidden="1" x14ac:dyDescent="0.25">
      <c r="A158" s="18"/>
      <c r="B158" s="169" t="s">
        <v>984</v>
      </c>
      <c r="C158" s="169" t="s">
        <v>1755</v>
      </c>
      <c r="D158" s="19">
        <v>43528</v>
      </c>
      <c r="E158" s="19">
        <v>43551</v>
      </c>
      <c r="F158" s="16" t="s">
        <v>472</v>
      </c>
      <c r="G158" s="25" t="s">
        <v>486</v>
      </c>
      <c r="H158" s="37" t="s">
        <v>988</v>
      </c>
      <c r="I158" s="18"/>
      <c r="J158" s="18"/>
      <c r="K158" s="18" t="s">
        <v>989</v>
      </c>
      <c r="L158" s="18"/>
      <c r="M158" s="16" t="s">
        <v>537</v>
      </c>
      <c r="N158" s="18" t="s">
        <v>928</v>
      </c>
      <c r="O158" s="15">
        <v>327</v>
      </c>
      <c r="P158" s="15" t="s">
        <v>459</v>
      </c>
      <c r="Q158" s="15" t="s">
        <v>559</v>
      </c>
      <c r="R158" s="18" t="s">
        <v>495</v>
      </c>
      <c r="S158" s="18"/>
      <c r="T158" s="104"/>
      <c r="U158" s="104"/>
      <c r="V158" s="105"/>
      <c r="W158" s="106"/>
      <c r="X158" s="110"/>
      <c r="Y158" s="111"/>
      <c r="Z158" s="112"/>
      <c r="AA158" s="113"/>
      <c r="AB158" s="15">
        <v>70</v>
      </c>
      <c r="AC158" s="15" t="s">
        <v>41</v>
      </c>
      <c r="AD158" s="15">
        <v>14</v>
      </c>
      <c r="AE158" s="15" t="s">
        <v>26</v>
      </c>
      <c r="AF158" s="6"/>
      <c r="AG158" s="6"/>
      <c r="AH158" s="6"/>
      <c r="AI158" s="6"/>
      <c r="AJ158" s="8" t="s">
        <v>74</v>
      </c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hidden="1" x14ac:dyDescent="0.25">
      <c r="A159" s="18"/>
      <c r="B159" s="169" t="s">
        <v>1020</v>
      </c>
      <c r="C159" s="169" t="s">
        <v>1755</v>
      </c>
      <c r="D159" s="19">
        <v>43535</v>
      </c>
      <c r="E159" s="19">
        <v>43552</v>
      </c>
      <c r="F159" s="16" t="s">
        <v>472</v>
      </c>
      <c r="G159" s="25" t="s">
        <v>486</v>
      </c>
      <c r="H159" s="37" t="s">
        <v>1024</v>
      </c>
      <c r="I159" s="18"/>
      <c r="J159" s="18"/>
      <c r="K159" s="18" t="s">
        <v>1024</v>
      </c>
      <c r="L159" s="28"/>
      <c r="M159" s="16" t="s">
        <v>537</v>
      </c>
      <c r="N159" s="18" t="s">
        <v>1026</v>
      </c>
      <c r="O159" s="15"/>
      <c r="P159" s="15"/>
      <c r="Q159" s="15" t="s">
        <v>559</v>
      </c>
      <c r="R159" s="18" t="s">
        <v>1025</v>
      </c>
      <c r="S159" s="18"/>
      <c r="T159" s="104"/>
      <c r="U159" s="104"/>
      <c r="V159" s="105"/>
      <c r="W159" s="106"/>
      <c r="X159" s="110"/>
      <c r="Y159" s="111"/>
      <c r="Z159" s="112"/>
      <c r="AA159" s="113"/>
      <c r="AB159" s="15">
        <v>70</v>
      </c>
      <c r="AC159" s="15" t="s">
        <v>41</v>
      </c>
      <c r="AD159" s="15">
        <v>14</v>
      </c>
      <c r="AE159" s="15" t="s">
        <v>26</v>
      </c>
      <c r="AF159" s="6"/>
      <c r="AG159" s="6"/>
      <c r="AH159" s="6"/>
      <c r="AI159" s="6"/>
      <c r="AJ159" s="8" t="s">
        <v>74</v>
      </c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hidden="1" x14ac:dyDescent="0.25">
      <c r="A160" s="18"/>
      <c r="B160" s="169" t="s">
        <v>1021</v>
      </c>
      <c r="C160" s="169" t="s">
        <v>1755</v>
      </c>
      <c r="D160" s="19">
        <v>43535</v>
      </c>
      <c r="E160" s="19">
        <v>43552</v>
      </c>
      <c r="F160" s="16" t="s">
        <v>472</v>
      </c>
      <c r="G160" s="25" t="s">
        <v>486</v>
      </c>
      <c r="H160" s="37" t="s">
        <v>1024</v>
      </c>
      <c r="I160" s="18"/>
      <c r="J160" s="18"/>
      <c r="K160" s="18" t="s">
        <v>1024</v>
      </c>
      <c r="L160" s="28"/>
      <c r="M160" s="16" t="s">
        <v>537</v>
      </c>
      <c r="N160" s="18" t="s">
        <v>1027</v>
      </c>
      <c r="O160" s="15"/>
      <c r="P160" s="15"/>
      <c r="Q160" s="15" t="s">
        <v>559</v>
      </c>
      <c r="R160" s="18" t="s">
        <v>1025</v>
      </c>
      <c r="S160" s="18"/>
      <c r="T160" s="104"/>
      <c r="U160" s="104"/>
      <c r="V160" s="105"/>
      <c r="W160" s="106"/>
      <c r="X160" s="110"/>
      <c r="Y160" s="111"/>
      <c r="Z160" s="112"/>
      <c r="AA160" s="113"/>
      <c r="AB160" s="15">
        <v>70</v>
      </c>
      <c r="AC160" s="15" t="s">
        <v>41</v>
      </c>
      <c r="AD160" s="15">
        <v>14</v>
      </c>
      <c r="AE160" s="15" t="s">
        <v>26</v>
      </c>
      <c r="AF160" s="6"/>
      <c r="AG160" s="6"/>
      <c r="AH160" s="6"/>
      <c r="AI160" s="6"/>
      <c r="AJ160" s="8" t="s">
        <v>74</v>
      </c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idden="1" x14ac:dyDescent="0.25">
      <c r="A161" s="18"/>
      <c r="B161" s="169" t="s">
        <v>1022</v>
      </c>
      <c r="C161" s="169" t="s">
        <v>1755</v>
      </c>
      <c r="D161" s="19">
        <v>43535</v>
      </c>
      <c r="E161" s="19">
        <v>43552</v>
      </c>
      <c r="F161" s="16" t="s">
        <v>472</v>
      </c>
      <c r="G161" s="25" t="s">
        <v>486</v>
      </c>
      <c r="H161" s="37" t="s">
        <v>1024</v>
      </c>
      <c r="I161" s="18"/>
      <c r="J161" s="18"/>
      <c r="K161" s="18" t="s">
        <v>1024</v>
      </c>
      <c r="L161" s="28"/>
      <c r="M161" s="16" t="s">
        <v>537</v>
      </c>
      <c r="N161" s="18" t="s">
        <v>1028</v>
      </c>
      <c r="O161" s="15"/>
      <c r="P161" s="15"/>
      <c r="Q161" s="15" t="s">
        <v>559</v>
      </c>
      <c r="R161" s="18" t="s">
        <v>1030</v>
      </c>
      <c r="S161" s="18"/>
      <c r="T161" s="104"/>
      <c r="U161" s="104"/>
      <c r="V161" s="105"/>
      <c r="W161" s="106"/>
      <c r="X161" s="110"/>
      <c r="Y161" s="111"/>
      <c r="Z161" s="112"/>
      <c r="AA161" s="113"/>
      <c r="AB161" s="15">
        <v>70</v>
      </c>
      <c r="AC161" s="15" t="s">
        <v>41</v>
      </c>
      <c r="AD161" s="15">
        <v>14</v>
      </c>
      <c r="AE161" s="15" t="s">
        <v>26</v>
      </c>
      <c r="AF161" s="6"/>
      <c r="AG161" s="6"/>
      <c r="AH161" s="6"/>
      <c r="AI161" s="6"/>
      <c r="AJ161" s="8" t="s">
        <v>74</v>
      </c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hidden="1" x14ac:dyDescent="0.25">
      <c r="A162" s="18"/>
      <c r="B162" s="169" t="s">
        <v>1023</v>
      </c>
      <c r="C162" s="169" t="s">
        <v>1755</v>
      </c>
      <c r="D162" s="19">
        <v>43535</v>
      </c>
      <c r="E162" s="19">
        <v>43552</v>
      </c>
      <c r="F162" s="16" t="s">
        <v>472</v>
      </c>
      <c r="G162" s="25" t="s">
        <v>486</v>
      </c>
      <c r="H162" s="37" t="s">
        <v>1024</v>
      </c>
      <c r="I162" s="18"/>
      <c r="J162" s="18"/>
      <c r="K162" s="18" t="s">
        <v>1024</v>
      </c>
      <c r="L162" s="28"/>
      <c r="M162" s="16" t="s">
        <v>537</v>
      </c>
      <c r="N162" s="18" t="s">
        <v>1029</v>
      </c>
      <c r="O162" s="15"/>
      <c r="P162" s="15"/>
      <c r="Q162" s="15" t="s">
        <v>559</v>
      </c>
      <c r="R162" s="18" t="s">
        <v>1030</v>
      </c>
      <c r="S162" s="18"/>
      <c r="T162" s="104"/>
      <c r="U162" s="104"/>
      <c r="V162" s="105"/>
      <c r="W162" s="106"/>
      <c r="X162" s="110"/>
      <c r="Y162" s="111"/>
      <c r="Z162" s="112"/>
      <c r="AA162" s="113"/>
      <c r="AB162" s="15">
        <v>70</v>
      </c>
      <c r="AC162" s="15" t="s">
        <v>41</v>
      </c>
      <c r="AD162" s="15">
        <v>14</v>
      </c>
      <c r="AE162" s="15" t="s">
        <v>26</v>
      </c>
      <c r="AF162" s="6"/>
      <c r="AG162" s="6"/>
      <c r="AH162" s="6"/>
      <c r="AI162" s="6"/>
      <c r="AJ162" s="8" t="s">
        <v>74</v>
      </c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hidden="1" x14ac:dyDescent="0.25">
      <c r="A163" s="18"/>
      <c r="B163" s="169" t="s">
        <v>1046</v>
      </c>
      <c r="C163" s="169" t="s">
        <v>1755</v>
      </c>
      <c r="D163" s="19">
        <v>43537</v>
      </c>
      <c r="E163" s="19">
        <v>43552</v>
      </c>
      <c r="F163" s="16" t="s">
        <v>472</v>
      </c>
      <c r="G163" s="25" t="s">
        <v>486</v>
      </c>
      <c r="H163" s="37" t="s">
        <v>1024</v>
      </c>
      <c r="I163" s="18"/>
      <c r="J163" s="18"/>
      <c r="K163" s="18" t="s">
        <v>1024</v>
      </c>
      <c r="L163" s="28"/>
      <c r="M163" s="16" t="s">
        <v>537</v>
      </c>
      <c r="N163" s="18" t="s">
        <v>1047</v>
      </c>
      <c r="O163" s="15" t="s">
        <v>1048</v>
      </c>
      <c r="P163" s="15"/>
      <c r="Q163" s="15" t="s">
        <v>559</v>
      </c>
      <c r="R163" s="18" t="s">
        <v>885</v>
      </c>
      <c r="S163" s="18"/>
      <c r="T163" s="104"/>
      <c r="U163" s="104"/>
      <c r="V163" s="105"/>
      <c r="W163" s="106"/>
      <c r="X163" s="110"/>
      <c r="Y163" s="111"/>
      <c r="Z163" s="112"/>
      <c r="AA163" s="113"/>
      <c r="AB163" s="15">
        <v>70</v>
      </c>
      <c r="AC163" s="15" t="s">
        <v>41</v>
      </c>
      <c r="AD163" s="15">
        <v>14</v>
      </c>
      <c r="AE163" s="15" t="s">
        <v>26</v>
      </c>
      <c r="AF163" s="6"/>
      <c r="AG163" s="6"/>
      <c r="AH163" s="6"/>
      <c r="AI163" s="6"/>
      <c r="AJ163" s="8" t="s">
        <v>74</v>
      </c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hidden="1" x14ac:dyDescent="0.25">
      <c r="A164" s="18"/>
      <c r="B164" s="169" t="s">
        <v>1078</v>
      </c>
      <c r="C164" s="169" t="s">
        <v>1755</v>
      </c>
      <c r="D164" s="19">
        <v>43543</v>
      </c>
      <c r="E164" s="19">
        <v>43636</v>
      </c>
      <c r="F164" s="16" t="s">
        <v>472</v>
      </c>
      <c r="G164" s="25" t="s">
        <v>486</v>
      </c>
      <c r="H164" s="37" t="s">
        <v>202</v>
      </c>
      <c r="I164" s="18"/>
      <c r="J164" s="18"/>
      <c r="K164" s="41" t="s">
        <v>202</v>
      </c>
      <c r="L164" s="28"/>
      <c r="M164" s="16" t="s">
        <v>537</v>
      </c>
      <c r="N164" s="18" t="s">
        <v>1080</v>
      </c>
      <c r="O164" s="15" t="s">
        <v>1081</v>
      </c>
      <c r="P164" s="15"/>
      <c r="Q164" s="15" t="s">
        <v>559</v>
      </c>
      <c r="R164" s="18" t="s">
        <v>527</v>
      </c>
      <c r="S164" s="18"/>
      <c r="T164" s="104"/>
      <c r="U164" s="104"/>
      <c r="V164" s="105"/>
      <c r="W164" s="106"/>
      <c r="X164" s="110"/>
      <c r="Y164" s="111"/>
      <c r="Z164" s="112"/>
      <c r="AA164" s="113"/>
      <c r="AB164" s="15">
        <v>70</v>
      </c>
      <c r="AC164" s="15" t="s">
        <v>41</v>
      </c>
      <c r="AD164" s="15">
        <v>14</v>
      </c>
      <c r="AE164" s="15" t="s">
        <v>26</v>
      </c>
      <c r="AF164" s="6"/>
      <c r="AG164" s="6"/>
      <c r="AH164" s="6"/>
      <c r="AI164" s="6"/>
      <c r="AJ164" s="8" t="s">
        <v>74</v>
      </c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hidden="1" x14ac:dyDescent="0.25">
      <c r="A165" s="18"/>
      <c r="B165" s="169" t="s">
        <v>1079</v>
      </c>
      <c r="C165" s="169" t="s">
        <v>1755</v>
      </c>
      <c r="D165" s="19">
        <v>43543</v>
      </c>
      <c r="E165" s="19">
        <v>43636</v>
      </c>
      <c r="F165" s="16" t="s">
        <v>472</v>
      </c>
      <c r="G165" s="25" t="s">
        <v>486</v>
      </c>
      <c r="H165" s="37" t="s">
        <v>202</v>
      </c>
      <c r="I165" s="18"/>
      <c r="J165" s="18"/>
      <c r="K165" s="41" t="s">
        <v>202</v>
      </c>
      <c r="L165" s="28"/>
      <c r="M165" s="16" t="s">
        <v>537</v>
      </c>
      <c r="N165" s="18" t="s">
        <v>1082</v>
      </c>
      <c r="O165" s="15" t="s">
        <v>1083</v>
      </c>
      <c r="P165" s="15"/>
      <c r="Q165" s="15" t="s">
        <v>559</v>
      </c>
      <c r="R165" s="18" t="s">
        <v>1084</v>
      </c>
      <c r="S165" s="18"/>
      <c r="T165" s="104"/>
      <c r="U165" s="104"/>
      <c r="V165" s="105"/>
      <c r="W165" s="106"/>
      <c r="X165" s="110"/>
      <c r="Y165" s="111"/>
      <c r="Z165" s="112"/>
      <c r="AA165" s="113"/>
      <c r="AB165" s="15">
        <v>70</v>
      </c>
      <c r="AC165" s="15" t="s">
        <v>41</v>
      </c>
      <c r="AD165" s="15">
        <v>14</v>
      </c>
      <c r="AE165" s="15" t="s">
        <v>26</v>
      </c>
      <c r="AF165" s="68"/>
      <c r="AG165" s="51"/>
      <c r="AH165" s="51"/>
      <c r="AI165" s="51"/>
      <c r="AJ165" s="51" t="s">
        <v>74</v>
      </c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ht="16.5" hidden="1" customHeight="1" x14ac:dyDescent="0.25">
      <c r="A166" s="18"/>
      <c r="B166" s="169" t="s">
        <v>1085</v>
      </c>
      <c r="C166" s="169" t="s">
        <v>1755</v>
      </c>
      <c r="D166" s="19">
        <v>43544</v>
      </c>
      <c r="E166" s="19">
        <v>43613</v>
      </c>
      <c r="F166" s="16" t="s">
        <v>472</v>
      </c>
      <c r="G166" s="25" t="s">
        <v>486</v>
      </c>
      <c r="H166" s="37" t="s">
        <v>1024</v>
      </c>
      <c r="I166" s="18"/>
      <c r="J166" s="18"/>
      <c r="K166" s="18" t="s">
        <v>1024</v>
      </c>
      <c r="L166" s="28"/>
      <c r="M166" s="16" t="s">
        <v>537</v>
      </c>
      <c r="N166" s="18" t="s">
        <v>65</v>
      </c>
      <c r="O166" s="15" t="s">
        <v>1086</v>
      </c>
      <c r="P166" s="15"/>
      <c r="Q166" s="15" t="s">
        <v>559</v>
      </c>
      <c r="R166" s="18" t="s">
        <v>1087</v>
      </c>
      <c r="S166" s="18"/>
      <c r="T166" s="104"/>
      <c r="U166" s="104"/>
      <c r="V166" s="105"/>
      <c r="W166" s="106"/>
      <c r="X166" s="110"/>
      <c r="Y166" s="111"/>
      <c r="Z166" s="112"/>
      <c r="AA166" s="113"/>
      <c r="AB166" s="15">
        <v>70</v>
      </c>
      <c r="AC166" s="15" t="s">
        <v>41</v>
      </c>
      <c r="AD166" s="15">
        <v>14</v>
      </c>
      <c r="AE166" s="15" t="s">
        <v>26</v>
      </c>
      <c r="AF166" s="30"/>
      <c r="AG166" s="18"/>
      <c r="AH166" s="18"/>
      <c r="AI166" s="18"/>
      <c r="AJ166" s="18" t="s">
        <v>74</v>
      </c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hidden="1" x14ac:dyDescent="0.25">
      <c r="A167" s="18" t="s">
        <v>1528</v>
      </c>
      <c r="B167" s="169" t="s">
        <v>1120</v>
      </c>
      <c r="C167" s="169" t="s">
        <v>1755</v>
      </c>
      <c r="D167" s="19">
        <v>43549</v>
      </c>
      <c r="E167" s="19">
        <v>43627</v>
      </c>
      <c r="F167" s="16" t="s">
        <v>472</v>
      </c>
      <c r="G167" s="25" t="s">
        <v>486</v>
      </c>
      <c r="H167" s="37" t="s">
        <v>1024</v>
      </c>
      <c r="I167" s="18"/>
      <c r="J167" s="18"/>
      <c r="K167" s="18" t="s">
        <v>1024</v>
      </c>
      <c r="L167" s="28"/>
      <c r="M167" s="16" t="s">
        <v>537</v>
      </c>
      <c r="N167" s="18" t="s">
        <v>65</v>
      </c>
      <c r="O167" s="15" t="s">
        <v>1118</v>
      </c>
      <c r="P167" s="15"/>
      <c r="Q167" s="15" t="s">
        <v>559</v>
      </c>
      <c r="R167" s="18" t="s">
        <v>1119</v>
      </c>
      <c r="S167" s="18"/>
      <c r="T167" s="104"/>
      <c r="U167" s="104"/>
      <c r="V167" s="105"/>
      <c r="W167" s="106"/>
      <c r="X167" s="110"/>
      <c r="Y167" s="111"/>
      <c r="Z167" s="112"/>
      <c r="AA167" s="113"/>
      <c r="AB167" s="15">
        <v>70</v>
      </c>
      <c r="AC167" s="15" t="s">
        <v>41</v>
      </c>
      <c r="AD167" s="15">
        <v>14</v>
      </c>
      <c r="AE167" s="15" t="s">
        <v>26</v>
      </c>
      <c r="AF167" s="6"/>
      <c r="AG167" s="6"/>
      <c r="AH167" s="6"/>
      <c r="AI167" s="6"/>
      <c r="AJ167" s="8" t="s">
        <v>74</v>
      </c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hidden="1" x14ac:dyDescent="0.25">
      <c r="A168" s="18"/>
      <c r="B168" s="169" t="s">
        <v>1134</v>
      </c>
      <c r="C168" s="169" t="s">
        <v>1755</v>
      </c>
      <c r="D168" s="19">
        <v>43551</v>
      </c>
      <c r="E168" s="15"/>
      <c r="F168" s="16" t="s">
        <v>472</v>
      </c>
      <c r="G168" s="25" t="s">
        <v>486</v>
      </c>
      <c r="H168" s="37" t="s">
        <v>202</v>
      </c>
      <c r="I168" s="18"/>
      <c r="J168" s="18"/>
      <c r="K168" s="41" t="s">
        <v>202</v>
      </c>
      <c r="L168" s="28"/>
      <c r="M168" s="16" t="s">
        <v>537</v>
      </c>
      <c r="N168" s="18" t="s">
        <v>1135</v>
      </c>
      <c r="O168" s="15" t="s">
        <v>1136</v>
      </c>
      <c r="P168" s="15"/>
      <c r="Q168" s="15" t="s">
        <v>559</v>
      </c>
      <c r="R168" s="18" t="s">
        <v>527</v>
      </c>
      <c r="S168" s="18"/>
      <c r="T168" s="104"/>
      <c r="U168" s="104"/>
      <c r="V168" s="105"/>
      <c r="W168" s="106"/>
      <c r="X168" s="110"/>
      <c r="Y168" s="111"/>
      <c r="Z168" s="112"/>
      <c r="AA168" s="113"/>
      <c r="AB168" s="15">
        <v>70</v>
      </c>
      <c r="AC168" s="15" t="s">
        <v>41</v>
      </c>
      <c r="AD168" s="15">
        <v>14</v>
      </c>
      <c r="AE168" s="15" t="s">
        <v>26</v>
      </c>
      <c r="AF168" s="6"/>
      <c r="AG168" s="6"/>
      <c r="AH168" s="6"/>
      <c r="AI168" s="6"/>
      <c r="AJ168" s="8" t="s">
        <v>74</v>
      </c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hidden="1" x14ac:dyDescent="0.25">
      <c r="A169" s="18"/>
      <c r="B169" s="169" t="s">
        <v>1206</v>
      </c>
      <c r="C169" s="169" t="s">
        <v>1755</v>
      </c>
      <c r="D169" s="19">
        <v>43567</v>
      </c>
      <c r="E169" s="15"/>
      <c r="F169" s="16" t="s">
        <v>472</v>
      </c>
      <c r="G169" s="25" t="s">
        <v>486</v>
      </c>
      <c r="H169" s="37" t="s">
        <v>1207</v>
      </c>
      <c r="I169" s="18"/>
      <c r="J169" s="18"/>
      <c r="K169" s="18" t="s">
        <v>1208</v>
      </c>
      <c r="L169" s="28"/>
      <c r="M169" s="16" t="s">
        <v>537</v>
      </c>
      <c r="N169" s="18" t="s">
        <v>189</v>
      </c>
      <c r="O169" s="15">
        <v>327</v>
      </c>
      <c r="P169" s="15" t="s">
        <v>459</v>
      </c>
      <c r="Q169" s="15" t="s">
        <v>559</v>
      </c>
      <c r="R169" s="18" t="s">
        <v>578</v>
      </c>
      <c r="S169" s="18"/>
      <c r="T169" s="104"/>
      <c r="U169" s="104"/>
      <c r="V169" s="105"/>
      <c r="W169" s="106"/>
      <c r="X169" s="110"/>
      <c r="Y169" s="111"/>
      <c r="Z169" s="112"/>
      <c r="AA169" s="113"/>
      <c r="AB169" s="15">
        <v>70</v>
      </c>
      <c r="AC169" s="15" t="s">
        <v>41</v>
      </c>
      <c r="AD169" s="15">
        <v>14</v>
      </c>
      <c r="AE169" s="15" t="s">
        <v>26</v>
      </c>
      <c r="AF169" s="8"/>
      <c r="AG169" s="8"/>
      <c r="AH169" s="8"/>
      <c r="AI169" s="8"/>
      <c r="AJ169" s="8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hidden="1" x14ac:dyDescent="0.25">
      <c r="A170" s="18"/>
      <c r="B170" s="169" t="s">
        <v>1211</v>
      </c>
      <c r="C170" s="169" t="s">
        <v>1755</v>
      </c>
      <c r="D170" s="19">
        <v>43565</v>
      </c>
      <c r="E170" s="19">
        <v>43598</v>
      </c>
      <c r="F170" s="16" t="s">
        <v>472</v>
      </c>
      <c r="G170" s="25" t="s">
        <v>486</v>
      </c>
      <c r="H170" s="37" t="s">
        <v>1212</v>
      </c>
      <c r="I170" s="18"/>
      <c r="J170" s="18"/>
      <c r="K170" s="18"/>
      <c r="L170" s="28"/>
      <c r="M170" s="24" t="s">
        <v>537</v>
      </c>
      <c r="N170" s="18" t="s">
        <v>1213</v>
      </c>
      <c r="O170" s="15" t="s">
        <v>1214</v>
      </c>
      <c r="P170" s="15"/>
      <c r="Q170" s="15" t="s">
        <v>559</v>
      </c>
      <c r="R170" s="18" t="s">
        <v>62</v>
      </c>
      <c r="S170" s="18"/>
      <c r="T170" s="104"/>
      <c r="U170" s="104"/>
      <c r="V170" s="105"/>
      <c r="W170" s="106"/>
      <c r="X170" s="110"/>
      <c r="Y170" s="111"/>
      <c r="Z170" s="112"/>
      <c r="AA170" s="113"/>
      <c r="AB170" s="15">
        <v>70</v>
      </c>
      <c r="AC170" s="15" t="s">
        <v>41</v>
      </c>
      <c r="AD170" s="15">
        <v>14</v>
      </c>
      <c r="AE170" s="15" t="s">
        <v>26</v>
      </c>
      <c r="AF170" s="8"/>
      <c r="AG170" s="8"/>
      <c r="AH170" s="8"/>
      <c r="AI170" s="8"/>
      <c r="AJ170" s="8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idden="1" x14ac:dyDescent="0.25">
      <c r="A171" s="18"/>
      <c r="B171" s="169" t="s">
        <v>1215</v>
      </c>
      <c r="C171" s="169" t="s">
        <v>1755</v>
      </c>
      <c r="D171" s="19">
        <v>43565</v>
      </c>
      <c r="E171" s="15"/>
      <c r="F171" s="16" t="s">
        <v>472</v>
      </c>
      <c r="G171" s="25" t="s">
        <v>486</v>
      </c>
      <c r="H171" s="37" t="s">
        <v>1217</v>
      </c>
      <c r="I171" s="18"/>
      <c r="J171" s="18"/>
      <c r="K171" s="18" t="s">
        <v>1216</v>
      </c>
      <c r="L171" s="28"/>
      <c r="M171" s="24" t="s">
        <v>557</v>
      </c>
      <c r="N171" s="18" t="s">
        <v>1218</v>
      </c>
      <c r="O171" s="15">
        <v>305</v>
      </c>
      <c r="P171" s="15"/>
      <c r="Q171" s="15" t="s">
        <v>559</v>
      </c>
      <c r="R171" s="18" t="s">
        <v>197</v>
      </c>
      <c r="S171" s="18"/>
      <c r="T171" s="104"/>
      <c r="U171" s="104"/>
      <c r="V171" s="105"/>
      <c r="W171" s="106"/>
      <c r="X171" s="110"/>
      <c r="Y171" s="111"/>
      <c r="Z171" s="112"/>
      <c r="AA171" s="113"/>
      <c r="AB171" s="15">
        <v>70</v>
      </c>
      <c r="AC171" s="15" t="s">
        <v>41</v>
      </c>
      <c r="AD171" s="15">
        <v>14</v>
      </c>
      <c r="AE171" s="15" t="s">
        <v>26</v>
      </c>
      <c r="AF171" s="8"/>
      <c r="AG171" s="8"/>
      <c r="AH171" s="8"/>
      <c r="AI171" s="8"/>
      <c r="AJ171" s="8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hidden="1" x14ac:dyDescent="0.25">
      <c r="A172" s="174" t="s">
        <v>1067</v>
      </c>
      <c r="B172" s="169" t="s">
        <v>1320</v>
      </c>
      <c r="C172" s="169" t="s">
        <v>1755</v>
      </c>
      <c r="D172" s="34">
        <v>43588</v>
      </c>
      <c r="E172" s="34">
        <v>43613</v>
      </c>
      <c r="F172" s="16" t="s">
        <v>472</v>
      </c>
      <c r="G172" s="25" t="s">
        <v>486</v>
      </c>
      <c r="H172" s="171" t="s">
        <v>736</v>
      </c>
      <c r="I172" s="174" t="s">
        <v>146</v>
      </c>
      <c r="J172" s="174" t="s">
        <v>438</v>
      </c>
      <c r="K172" s="174" t="s">
        <v>881</v>
      </c>
      <c r="M172" s="175" t="s">
        <v>537</v>
      </c>
      <c r="N172" s="66" t="s">
        <v>1321</v>
      </c>
      <c r="O172" s="169" t="s">
        <v>1322</v>
      </c>
      <c r="Q172" s="15" t="s">
        <v>559</v>
      </c>
      <c r="R172" s="174" t="s">
        <v>885</v>
      </c>
      <c r="S172" s="174"/>
      <c r="U172" s="98"/>
      <c r="AB172" s="15">
        <v>70</v>
      </c>
      <c r="AC172" s="15" t="s">
        <v>41</v>
      </c>
      <c r="AF172" s="5"/>
      <c r="AG172" s="5"/>
      <c r="AH172" s="14"/>
      <c r="AI172" s="5"/>
      <c r="AJ172" s="8" t="s">
        <v>74</v>
      </c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hidden="1" x14ac:dyDescent="0.25">
      <c r="A173" s="174" t="s">
        <v>1403</v>
      </c>
      <c r="B173" s="169" t="s">
        <v>1400</v>
      </c>
      <c r="C173" s="169" t="s">
        <v>1755</v>
      </c>
      <c r="D173" s="34">
        <v>43607</v>
      </c>
      <c r="E173" s="34">
        <v>43636</v>
      </c>
      <c r="F173" s="16" t="s">
        <v>472</v>
      </c>
      <c r="G173" s="25" t="s">
        <v>486</v>
      </c>
      <c r="H173" s="171" t="s">
        <v>1401</v>
      </c>
      <c r="I173" s="174" t="s">
        <v>60</v>
      </c>
      <c r="J173" s="174" t="s">
        <v>165</v>
      </c>
      <c r="K173" s="41" t="s">
        <v>202</v>
      </c>
      <c r="M173" s="175" t="s">
        <v>537</v>
      </c>
      <c r="N173" s="66" t="s">
        <v>1402</v>
      </c>
      <c r="Q173" s="15" t="s">
        <v>559</v>
      </c>
      <c r="R173" s="174" t="s">
        <v>205</v>
      </c>
      <c r="S173" s="174"/>
      <c r="U173" s="98"/>
      <c r="AB173" s="15">
        <v>70</v>
      </c>
      <c r="AC173" s="15" t="s">
        <v>41</v>
      </c>
      <c r="AF173" s="5"/>
      <c r="AG173" s="5"/>
      <c r="AH173" s="14"/>
      <c r="AI173" s="5"/>
      <c r="AJ173" s="8" t="s">
        <v>74</v>
      </c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hidden="1" x14ac:dyDescent="0.25">
      <c r="A174" s="174"/>
      <c r="B174" s="169" t="s">
        <v>1405</v>
      </c>
      <c r="C174" s="169" t="s">
        <v>1755</v>
      </c>
      <c r="D174" s="34">
        <v>43613</v>
      </c>
      <c r="E174" s="34">
        <v>43622</v>
      </c>
      <c r="F174" s="16" t="s">
        <v>472</v>
      </c>
      <c r="G174" s="25" t="s">
        <v>486</v>
      </c>
      <c r="H174" s="37" t="s">
        <v>1212</v>
      </c>
      <c r="I174" s="18" t="s">
        <v>1363</v>
      </c>
      <c r="J174" s="18" t="s">
        <v>634</v>
      </c>
      <c r="K174" s="18"/>
      <c r="L174" s="28"/>
      <c r="M174" s="24" t="s">
        <v>537</v>
      </c>
      <c r="N174" s="18" t="s">
        <v>1213</v>
      </c>
      <c r="O174" s="15" t="s">
        <v>1214</v>
      </c>
      <c r="P174" s="15"/>
      <c r="Q174" s="15" t="s">
        <v>559</v>
      </c>
      <c r="R174" s="18" t="s">
        <v>62</v>
      </c>
      <c r="S174" s="18"/>
      <c r="T174" s="104"/>
      <c r="U174" s="104"/>
      <c r="V174" s="105"/>
      <c r="W174" s="106"/>
      <c r="AB174" s="15">
        <v>70</v>
      </c>
      <c r="AC174" s="15" t="s">
        <v>41</v>
      </c>
      <c r="AF174" s="5"/>
      <c r="AG174" s="5"/>
      <c r="AH174" s="14"/>
      <c r="AI174" s="5"/>
      <c r="AJ174" s="8" t="s">
        <v>74</v>
      </c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hidden="1" x14ac:dyDescent="0.25">
      <c r="A175" s="174" t="s">
        <v>1875</v>
      </c>
      <c r="B175" s="169" t="s">
        <v>1406</v>
      </c>
      <c r="C175" s="169" t="s">
        <v>1755</v>
      </c>
      <c r="D175" s="34">
        <v>43613</v>
      </c>
      <c r="E175" s="34">
        <v>43637</v>
      </c>
      <c r="F175" s="16" t="s">
        <v>472</v>
      </c>
      <c r="G175" s="25" t="s">
        <v>486</v>
      </c>
      <c r="H175" s="171" t="s">
        <v>736</v>
      </c>
      <c r="I175" s="174" t="s">
        <v>146</v>
      </c>
      <c r="J175" s="174" t="s">
        <v>438</v>
      </c>
      <c r="K175" s="169" t="s">
        <v>881</v>
      </c>
      <c r="M175" s="175" t="s">
        <v>557</v>
      </c>
      <c r="N175" s="66" t="s">
        <v>65</v>
      </c>
      <c r="O175" s="169" t="s">
        <v>1407</v>
      </c>
      <c r="Q175" s="15" t="s">
        <v>559</v>
      </c>
      <c r="R175" s="174" t="s">
        <v>885</v>
      </c>
      <c r="S175" s="174"/>
      <c r="U175" s="98"/>
      <c r="AB175" s="15">
        <v>70</v>
      </c>
      <c r="AC175" s="15" t="s">
        <v>41</v>
      </c>
      <c r="AF175" s="5"/>
      <c r="AG175" s="5"/>
      <c r="AH175" s="14"/>
      <c r="AI175" s="5"/>
      <c r="AJ175" s="8" t="s">
        <v>74</v>
      </c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hidden="1" x14ac:dyDescent="0.25">
      <c r="A176" s="174" t="s">
        <v>2250</v>
      </c>
      <c r="B176" s="169" t="s">
        <v>1427</v>
      </c>
      <c r="C176" s="169" t="s">
        <v>1755</v>
      </c>
      <c r="D176" s="34">
        <v>43613</v>
      </c>
      <c r="E176" s="34">
        <v>43640</v>
      </c>
      <c r="F176" s="16" t="s">
        <v>472</v>
      </c>
      <c r="G176" s="25" t="s">
        <v>486</v>
      </c>
      <c r="H176" s="171" t="s">
        <v>736</v>
      </c>
      <c r="I176" s="174" t="s">
        <v>146</v>
      </c>
      <c r="J176" s="174" t="s">
        <v>438</v>
      </c>
      <c r="K176" s="169" t="s">
        <v>881</v>
      </c>
      <c r="M176" s="175" t="s">
        <v>537</v>
      </c>
      <c r="N176" s="66" t="s">
        <v>65</v>
      </c>
      <c r="O176" s="169" t="s">
        <v>1407</v>
      </c>
      <c r="P176" s="169" t="s">
        <v>1408</v>
      </c>
      <c r="Q176" s="15" t="s">
        <v>559</v>
      </c>
      <c r="R176" s="174" t="s">
        <v>885</v>
      </c>
      <c r="S176" s="174"/>
      <c r="U176" s="98"/>
      <c r="AB176" s="15">
        <v>70</v>
      </c>
      <c r="AC176" s="15" t="s">
        <v>41</v>
      </c>
      <c r="AF176" s="5"/>
      <c r="AG176" s="5"/>
      <c r="AH176" s="14"/>
      <c r="AI176" s="5"/>
      <c r="AJ176" s="8" t="s">
        <v>74</v>
      </c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hidden="1" x14ac:dyDescent="0.25">
      <c r="A177" s="174"/>
      <c r="B177" s="169" t="s">
        <v>1428</v>
      </c>
      <c r="C177" s="169" t="s">
        <v>1755</v>
      </c>
      <c r="D177" s="34">
        <v>43616</v>
      </c>
      <c r="F177" s="16" t="s">
        <v>472</v>
      </c>
      <c r="G177" s="25" t="s">
        <v>1429</v>
      </c>
      <c r="H177" s="171" t="s">
        <v>1297</v>
      </c>
      <c r="I177" s="174" t="s">
        <v>1180</v>
      </c>
      <c r="J177" s="174" t="s">
        <v>864</v>
      </c>
      <c r="K177" s="169" t="s">
        <v>868</v>
      </c>
      <c r="M177" s="175" t="s">
        <v>557</v>
      </c>
      <c r="N177" s="66" t="s">
        <v>957</v>
      </c>
      <c r="O177" s="169">
        <v>955</v>
      </c>
      <c r="Q177" s="15" t="s">
        <v>559</v>
      </c>
      <c r="R177" s="174" t="s">
        <v>624</v>
      </c>
      <c r="S177" s="174"/>
      <c r="U177" s="98"/>
      <c r="AB177" s="15">
        <v>70</v>
      </c>
      <c r="AC177" s="15" t="s">
        <v>41</v>
      </c>
      <c r="AF177" s="5"/>
      <c r="AG177" s="5"/>
      <c r="AH177" s="14"/>
      <c r="AI177" s="5"/>
      <c r="AJ177" s="5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hidden="1" x14ac:dyDescent="0.25">
      <c r="A178" s="174" t="s">
        <v>1874</v>
      </c>
      <c r="B178" s="169" t="s">
        <v>1596</v>
      </c>
      <c r="C178" s="169" t="s">
        <v>1755</v>
      </c>
      <c r="D178" s="34">
        <v>43640</v>
      </c>
      <c r="E178" s="34">
        <v>43665</v>
      </c>
      <c r="F178" s="16" t="s">
        <v>472</v>
      </c>
      <c r="G178" s="25" t="s">
        <v>1429</v>
      </c>
      <c r="H178" s="171" t="s">
        <v>1597</v>
      </c>
      <c r="I178" s="174" t="s">
        <v>146</v>
      </c>
      <c r="J178" s="174" t="s">
        <v>438</v>
      </c>
      <c r="K178" s="174" t="s">
        <v>881</v>
      </c>
      <c r="M178" s="175" t="s">
        <v>537</v>
      </c>
      <c r="N178" s="66" t="s">
        <v>1589</v>
      </c>
      <c r="O178" s="169" t="s">
        <v>1598</v>
      </c>
      <c r="Q178" s="15" t="s">
        <v>559</v>
      </c>
      <c r="R178" s="174" t="s">
        <v>885</v>
      </c>
      <c r="S178" s="174"/>
      <c r="U178" s="98"/>
      <c r="AB178" s="15">
        <v>70</v>
      </c>
      <c r="AC178" s="15" t="s">
        <v>41</v>
      </c>
      <c r="AF178" s="5"/>
      <c r="AG178" s="5"/>
      <c r="AH178" s="14"/>
      <c r="AI178" s="5"/>
      <c r="AJ178" s="5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hidden="1" x14ac:dyDescent="0.25">
      <c r="A179" s="174" t="s">
        <v>1956</v>
      </c>
      <c r="B179" s="169" t="s">
        <v>1613</v>
      </c>
      <c r="C179" s="169" t="s">
        <v>1755</v>
      </c>
      <c r="D179" s="34">
        <v>43642</v>
      </c>
      <c r="E179" s="34">
        <v>43682</v>
      </c>
      <c r="F179" s="16" t="s">
        <v>472</v>
      </c>
      <c r="G179" s="25" t="s">
        <v>1614</v>
      </c>
      <c r="H179" s="171" t="s">
        <v>1297</v>
      </c>
      <c r="I179" s="174" t="s">
        <v>1180</v>
      </c>
      <c r="J179" s="174" t="s">
        <v>1179</v>
      </c>
      <c r="K179" s="169" t="s">
        <v>480</v>
      </c>
      <c r="M179" s="175" t="s">
        <v>537</v>
      </c>
      <c r="N179" s="66" t="s">
        <v>1386</v>
      </c>
      <c r="Q179" s="15" t="s">
        <v>559</v>
      </c>
      <c r="R179" s="174" t="s">
        <v>494</v>
      </c>
      <c r="S179" s="174"/>
      <c r="U179" s="98"/>
      <c r="AF179" s="5"/>
      <c r="AG179" s="5"/>
      <c r="AH179" s="14"/>
      <c r="AI179" s="5"/>
      <c r="AJ179" s="5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hidden="1" x14ac:dyDescent="0.25">
      <c r="A180" s="174" t="s">
        <v>1843</v>
      </c>
      <c r="B180" s="169" t="s">
        <v>1652</v>
      </c>
      <c r="C180" s="169" t="s">
        <v>1755</v>
      </c>
      <c r="D180" s="34">
        <v>43648</v>
      </c>
      <c r="E180" s="34">
        <v>43662</v>
      </c>
      <c r="F180" s="16" t="s">
        <v>472</v>
      </c>
      <c r="G180" s="25" t="s">
        <v>1614</v>
      </c>
      <c r="H180" s="171" t="s">
        <v>1227</v>
      </c>
      <c r="I180" s="174" t="s">
        <v>1328</v>
      </c>
      <c r="J180" s="174" t="s">
        <v>555</v>
      </c>
      <c r="M180" s="175" t="s">
        <v>537</v>
      </c>
      <c r="N180" s="66" t="s">
        <v>1238</v>
      </c>
      <c r="O180" s="169">
        <v>290</v>
      </c>
      <c r="Q180" s="15" t="s">
        <v>559</v>
      </c>
      <c r="R180" s="174" t="s">
        <v>612</v>
      </c>
      <c r="S180" s="174"/>
      <c r="U180" s="98"/>
      <c r="AB180" s="15">
        <v>70</v>
      </c>
      <c r="AC180" s="15" t="s">
        <v>41</v>
      </c>
      <c r="AF180" s="5"/>
      <c r="AG180" s="5"/>
      <c r="AH180" s="14"/>
      <c r="AI180" s="5"/>
      <c r="AJ180" s="5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hidden="1" x14ac:dyDescent="0.25">
      <c r="A181" s="174" t="s">
        <v>2065</v>
      </c>
      <c r="B181" s="169" t="s">
        <v>1732</v>
      </c>
      <c r="C181" s="169" t="s">
        <v>1755</v>
      </c>
      <c r="D181" s="34">
        <v>43658</v>
      </c>
      <c r="E181" s="34">
        <v>43689</v>
      </c>
      <c r="F181" s="16" t="s">
        <v>472</v>
      </c>
      <c r="G181" s="25" t="s">
        <v>1614</v>
      </c>
      <c r="H181" s="171" t="s">
        <v>1733</v>
      </c>
      <c r="I181" s="174" t="s">
        <v>70</v>
      </c>
      <c r="J181" s="174" t="s">
        <v>69</v>
      </c>
      <c r="K181" s="171" t="s">
        <v>1731</v>
      </c>
      <c r="M181" s="175" t="s">
        <v>537</v>
      </c>
      <c r="N181" s="66" t="s">
        <v>229</v>
      </c>
      <c r="Q181" s="15" t="s">
        <v>559</v>
      </c>
      <c r="R181" s="174" t="s">
        <v>230</v>
      </c>
      <c r="S181" s="174"/>
      <c r="U181" s="98"/>
      <c r="AB181" s="15">
        <v>70</v>
      </c>
      <c r="AC181" s="15" t="s">
        <v>41</v>
      </c>
      <c r="AF181" s="5"/>
      <c r="AG181" s="5"/>
      <c r="AH181" s="14"/>
      <c r="AI181" s="5"/>
      <c r="AJ181" s="5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idden="1" x14ac:dyDescent="0.25">
      <c r="A182" s="32"/>
      <c r="B182" s="169" t="s">
        <v>1935</v>
      </c>
      <c r="C182" s="169" t="s">
        <v>1755</v>
      </c>
      <c r="D182" s="34">
        <v>43676</v>
      </c>
      <c r="F182" s="16" t="s">
        <v>472</v>
      </c>
      <c r="G182" s="25" t="s">
        <v>1916</v>
      </c>
      <c r="H182" s="171" t="s">
        <v>1917</v>
      </c>
      <c r="I182" s="174" t="s">
        <v>1232</v>
      </c>
      <c r="J182" s="174" t="s">
        <v>60</v>
      </c>
      <c r="M182" s="175" t="s">
        <v>537</v>
      </c>
      <c r="N182" s="66" t="s">
        <v>1233</v>
      </c>
      <c r="Q182" s="15" t="s">
        <v>559</v>
      </c>
      <c r="R182" s="174" t="s">
        <v>727</v>
      </c>
      <c r="S182" s="174"/>
      <c r="U182" s="98"/>
      <c r="AB182" s="15">
        <v>70</v>
      </c>
      <c r="AC182" s="15" t="s">
        <v>41</v>
      </c>
      <c r="AD182" s="15">
        <v>14</v>
      </c>
      <c r="AE182" s="15" t="s">
        <v>26</v>
      </c>
      <c r="AF182" s="5"/>
      <c r="AG182" s="5"/>
      <c r="AH182" s="14"/>
      <c r="AI182" s="5"/>
      <c r="AJ182" s="5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hidden="1" x14ac:dyDescent="0.25">
      <c r="A183" s="32"/>
      <c r="B183" s="169" t="s">
        <v>1934</v>
      </c>
      <c r="C183" s="169" t="s">
        <v>1755</v>
      </c>
      <c r="D183" s="34">
        <v>43678</v>
      </c>
      <c r="F183" s="16" t="s">
        <v>472</v>
      </c>
      <c r="G183" s="25" t="s">
        <v>1932</v>
      </c>
      <c r="H183" s="171" t="s">
        <v>1933</v>
      </c>
      <c r="I183" s="174" t="s">
        <v>743</v>
      </c>
      <c r="J183" s="174" t="s">
        <v>1151</v>
      </c>
      <c r="M183" s="175" t="s">
        <v>557</v>
      </c>
      <c r="N183" s="66" t="s">
        <v>48</v>
      </c>
      <c r="O183" s="169">
        <v>754</v>
      </c>
      <c r="Q183" s="15" t="s">
        <v>559</v>
      </c>
      <c r="R183" s="174" t="s">
        <v>366</v>
      </c>
      <c r="S183" s="174"/>
      <c r="U183" s="98"/>
      <c r="AB183" s="15">
        <v>70</v>
      </c>
      <c r="AC183" s="15" t="s">
        <v>41</v>
      </c>
      <c r="AD183" s="15">
        <v>14</v>
      </c>
      <c r="AE183" s="15" t="s">
        <v>26</v>
      </c>
      <c r="AF183" s="5"/>
      <c r="AG183" s="5"/>
      <c r="AH183" s="14"/>
      <c r="AI183" s="5"/>
      <c r="AJ183" s="5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hidden="1" x14ac:dyDescent="0.25">
      <c r="A184" s="90" t="s">
        <v>1750</v>
      </c>
      <c r="B184" s="169" t="s">
        <v>244</v>
      </c>
      <c r="C184" s="169" t="s">
        <v>1751</v>
      </c>
      <c r="D184" s="19">
        <v>43402</v>
      </c>
      <c r="E184" s="19">
        <v>43431</v>
      </c>
      <c r="F184" s="16" t="s">
        <v>561</v>
      </c>
      <c r="G184" s="15" t="s">
        <v>1752</v>
      </c>
      <c r="H184" s="37" t="s">
        <v>144</v>
      </c>
      <c r="I184" s="18" t="s">
        <v>145</v>
      </c>
      <c r="J184" s="37" t="s">
        <v>146</v>
      </c>
      <c r="K184" s="37" t="s">
        <v>147</v>
      </c>
      <c r="L184" s="31">
        <v>8843.69</v>
      </c>
      <c r="M184" s="24" t="s">
        <v>542</v>
      </c>
      <c r="N184" s="38" t="s">
        <v>148</v>
      </c>
      <c r="O184" s="39">
        <v>2021</v>
      </c>
      <c r="P184" s="15"/>
      <c r="Q184" s="15" t="s">
        <v>559</v>
      </c>
      <c r="R184" s="38" t="s">
        <v>149</v>
      </c>
      <c r="S184" s="39" t="s">
        <v>2152</v>
      </c>
      <c r="T184" s="101">
        <v>80.03</v>
      </c>
      <c r="U184" s="163"/>
      <c r="V184" s="102"/>
      <c r="W184" s="103"/>
      <c r="X184" s="110">
        <v>96.03</v>
      </c>
      <c r="Y184" s="111"/>
      <c r="Z184" s="112"/>
      <c r="AA184" s="113"/>
      <c r="AB184" s="15">
        <v>70</v>
      </c>
      <c r="AC184" s="15" t="s">
        <v>41</v>
      </c>
      <c r="AD184" s="15">
        <v>14</v>
      </c>
      <c r="AE184" s="15" t="s">
        <v>26</v>
      </c>
      <c r="AF184" s="8"/>
      <c r="AG184" s="8"/>
      <c r="AH184" s="7" t="s">
        <v>150</v>
      </c>
      <c r="AI184" s="9"/>
      <c r="AJ184" s="8" t="s">
        <v>74</v>
      </c>
      <c r="AK184" s="8"/>
      <c r="AL184" s="8"/>
      <c r="AM184" s="8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hidden="1" x14ac:dyDescent="0.25">
      <c r="A185" s="90" t="s">
        <v>1749</v>
      </c>
      <c r="B185" s="169" t="s">
        <v>245</v>
      </c>
      <c r="C185" s="169" t="s">
        <v>1748</v>
      </c>
      <c r="D185" s="19">
        <v>43403</v>
      </c>
      <c r="E185" s="19">
        <v>43424</v>
      </c>
      <c r="F185" s="16" t="s">
        <v>561</v>
      </c>
      <c r="G185" s="16" t="s">
        <v>246</v>
      </c>
      <c r="H185" s="37" t="s">
        <v>151</v>
      </c>
      <c r="I185" s="18" t="s">
        <v>152</v>
      </c>
      <c r="J185" s="18" t="s">
        <v>153</v>
      </c>
      <c r="K185" s="37" t="s">
        <v>151</v>
      </c>
      <c r="L185" s="31">
        <v>26885.67</v>
      </c>
      <c r="M185" s="24" t="s">
        <v>1293</v>
      </c>
      <c r="N185" s="38" t="s">
        <v>154</v>
      </c>
      <c r="O185" s="39">
        <v>195</v>
      </c>
      <c r="P185" s="15">
        <v>1</v>
      </c>
      <c r="Q185" s="15" t="s">
        <v>559</v>
      </c>
      <c r="R185" s="38" t="s">
        <v>155</v>
      </c>
      <c r="S185" s="39" t="s">
        <v>2153</v>
      </c>
      <c r="T185" s="101">
        <v>286.27</v>
      </c>
      <c r="U185" s="163"/>
      <c r="V185" s="102"/>
      <c r="W185" s="103"/>
      <c r="X185" s="110"/>
      <c r="Y185" s="111"/>
      <c r="Z185" s="112"/>
      <c r="AA185" s="113"/>
      <c r="AB185" s="15">
        <v>70</v>
      </c>
      <c r="AC185" s="15" t="s">
        <v>41</v>
      </c>
      <c r="AD185" s="15">
        <v>14</v>
      </c>
      <c r="AE185" s="15" t="s">
        <v>26</v>
      </c>
      <c r="AF185" s="8"/>
      <c r="AG185" s="8"/>
      <c r="AH185" s="7" t="s">
        <v>156</v>
      </c>
      <c r="AI185" s="9"/>
      <c r="AJ185" s="8" t="s">
        <v>74</v>
      </c>
      <c r="AK185" s="8"/>
      <c r="AL185" s="8"/>
      <c r="AM185" s="8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hidden="1" x14ac:dyDescent="0.25">
      <c r="A186" s="90" t="s">
        <v>1757</v>
      </c>
      <c r="B186" s="169" t="s">
        <v>247</v>
      </c>
      <c r="C186" s="169" t="s">
        <v>1758</v>
      </c>
      <c r="D186" s="19">
        <v>43403</v>
      </c>
      <c r="E186" s="19">
        <v>43473</v>
      </c>
      <c r="F186" s="16" t="s">
        <v>561</v>
      </c>
      <c r="G186" s="15" t="s">
        <v>1756</v>
      </c>
      <c r="H186" s="37" t="s">
        <v>157</v>
      </c>
      <c r="I186" s="18" t="s">
        <v>158</v>
      </c>
      <c r="J186" s="18" t="s">
        <v>159</v>
      </c>
      <c r="K186" s="37" t="s">
        <v>157</v>
      </c>
      <c r="L186" s="31">
        <v>323476.05</v>
      </c>
      <c r="M186" s="24" t="s">
        <v>547</v>
      </c>
      <c r="N186" s="38" t="s">
        <v>160</v>
      </c>
      <c r="O186" s="39" t="s">
        <v>161</v>
      </c>
      <c r="P186" s="15"/>
      <c r="Q186" s="15" t="s">
        <v>559</v>
      </c>
      <c r="R186" s="38" t="s">
        <v>162</v>
      </c>
      <c r="S186" s="39" t="s">
        <v>2154</v>
      </c>
      <c r="T186" s="101">
        <v>2702.79</v>
      </c>
      <c r="U186" s="163"/>
      <c r="V186" s="102"/>
      <c r="W186" s="103"/>
      <c r="X186" s="110">
        <v>5760</v>
      </c>
      <c r="Y186" s="111"/>
      <c r="Z186" s="112">
        <v>354</v>
      </c>
      <c r="AA186" s="113"/>
      <c r="AB186" s="15">
        <v>70</v>
      </c>
      <c r="AC186" s="15" t="s">
        <v>41</v>
      </c>
      <c r="AD186" s="15">
        <v>14</v>
      </c>
      <c r="AE186" s="15" t="s">
        <v>26</v>
      </c>
      <c r="AF186" s="8"/>
      <c r="AG186" s="8"/>
      <c r="AH186" s="7" t="s">
        <v>163</v>
      </c>
      <c r="AI186" s="9"/>
      <c r="AJ186" s="8" t="s">
        <v>74</v>
      </c>
      <c r="AK186" s="8"/>
      <c r="AL186" s="8"/>
      <c r="AM186" s="8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hidden="1" x14ac:dyDescent="0.25">
      <c r="A187" s="90" t="s">
        <v>1760</v>
      </c>
      <c r="B187" s="169" t="s">
        <v>252</v>
      </c>
      <c r="C187" s="169" t="s">
        <v>1761</v>
      </c>
      <c r="D187" s="19">
        <v>43416</v>
      </c>
      <c r="E187" s="19">
        <v>43434</v>
      </c>
      <c r="F187" s="16" t="s">
        <v>561</v>
      </c>
      <c r="G187" s="15" t="s">
        <v>1759</v>
      </c>
      <c r="H187" s="37" t="s">
        <v>173</v>
      </c>
      <c r="I187" s="18" t="s">
        <v>174</v>
      </c>
      <c r="J187" s="18" t="s">
        <v>175</v>
      </c>
      <c r="K187" s="37"/>
      <c r="L187" s="31">
        <v>8379.85</v>
      </c>
      <c r="M187" s="24" t="s">
        <v>537</v>
      </c>
      <c r="N187" s="38" t="s">
        <v>176</v>
      </c>
      <c r="O187" s="39" t="s">
        <v>61</v>
      </c>
      <c r="P187" s="15"/>
      <c r="Q187" s="15" t="s">
        <v>559</v>
      </c>
      <c r="R187" s="38" t="s">
        <v>168</v>
      </c>
      <c r="S187" s="39" t="s">
        <v>2155</v>
      </c>
      <c r="T187" s="101">
        <v>284.64999999999998</v>
      </c>
      <c r="U187" s="163"/>
      <c r="V187" s="102">
        <v>32.39</v>
      </c>
      <c r="W187" s="103">
        <v>32.39</v>
      </c>
      <c r="X187" s="110"/>
      <c r="Y187" s="111"/>
      <c r="Z187" s="112"/>
      <c r="AA187" s="113">
        <v>10</v>
      </c>
      <c r="AB187" s="15">
        <v>70</v>
      </c>
      <c r="AC187" s="15" t="s">
        <v>41</v>
      </c>
      <c r="AD187" s="15">
        <v>14</v>
      </c>
      <c r="AE187" s="15" t="s">
        <v>26</v>
      </c>
      <c r="AF187" s="30"/>
      <c r="AG187" s="18"/>
      <c r="AH187" s="41"/>
      <c r="AI187" s="15"/>
      <c r="AJ187" s="18" t="s">
        <v>74</v>
      </c>
      <c r="AK187" s="8"/>
      <c r="AL187" s="8"/>
      <c r="AM187" s="8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hidden="1" x14ac:dyDescent="0.25">
      <c r="A188" s="90" t="s">
        <v>1763</v>
      </c>
      <c r="B188" s="169" t="s">
        <v>253</v>
      </c>
      <c r="C188" s="169" t="s">
        <v>1764</v>
      </c>
      <c r="D188" s="19">
        <v>43417</v>
      </c>
      <c r="E188" s="19">
        <v>43535</v>
      </c>
      <c r="F188" s="16" t="s">
        <v>561</v>
      </c>
      <c r="G188" s="15" t="s">
        <v>1762</v>
      </c>
      <c r="H188" s="37" t="s">
        <v>177</v>
      </c>
      <c r="I188" s="18" t="s">
        <v>178</v>
      </c>
      <c r="J188" s="18" t="s">
        <v>179</v>
      </c>
      <c r="K188" s="37"/>
      <c r="L188" s="31">
        <v>52681.71</v>
      </c>
      <c r="M188" s="24" t="s">
        <v>547</v>
      </c>
      <c r="N188" s="38" t="s">
        <v>180</v>
      </c>
      <c r="O188" s="39">
        <v>7973</v>
      </c>
      <c r="P188" s="15"/>
      <c r="Q188" s="15" t="s">
        <v>559</v>
      </c>
      <c r="R188" s="38" t="s">
        <v>181</v>
      </c>
      <c r="S188" s="39" t="s">
        <v>2156</v>
      </c>
      <c r="T188" s="101">
        <v>485.18</v>
      </c>
      <c r="U188" s="163"/>
      <c r="V188" s="102">
        <v>28.46</v>
      </c>
      <c r="W188" s="103">
        <v>28.46</v>
      </c>
      <c r="X188" s="110">
        <v>745.28</v>
      </c>
      <c r="Y188" s="111"/>
      <c r="Z188" s="112">
        <v>527.5</v>
      </c>
      <c r="AA188" s="113">
        <v>13.32</v>
      </c>
      <c r="AB188" s="15">
        <v>70</v>
      </c>
      <c r="AC188" s="15" t="s">
        <v>41</v>
      </c>
      <c r="AD188" s="15">
        <v>14</v>
      </c>
      <c r="AE188" s="15" t="s">
        <v>26</v>
      </c>
      <c r="AF188" s="8"/>
      <c r="AG188" s="8"/>
      <c r="AH188" s="7"/>
      <c r="AI188" s="9"/>
      <c r="AJ188" s="8" t="s">
        <v>74</v>
      </c>
      <c r="AK188" s="8"/>
      <c r="AL188" s="8"/>
      <c r="AM188" s="8" t="s">
        <v>254</v>
      </c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hidden="1" x14ac:dyDescent="0.25">
      <c r="A189" s="54" t="s">
        <v>2617</v>
      </c>
      <c r="B189" s="169" t="s">
        <v>255</v>
      </c>
      <c r="C189" s="169"/>
      <c r="D189" s="19">
        <v>43416</v>
      </c>
      <c r="E189" s="19">
        <v>43663</v>
      </c>
      <c r="F189" s="16" t="s">
        <v>561</v>
      </c>
      <c r="G189" s="15"/>
      <c r="H189" s="37" t="s">
        <v>182</v>
      </c>
      <c r="I189" s="18" t="s">
        <v>183</v>
      </c>
      <c r="J189" s="18" t="s">
        <v>33</v>
      </c>
      <c r="K189" s="37"/>
      <c r="M189" s="24" t="s">
        <v>537</v>
      </c>
      <c r="N189" s="38" t="s">
        <v>184</v>
      </c>
      <c r="O189" s="39">
        <v>19</v>
      </c>
      <c r="P189" s="15"/>
      <c r="Q189" s="15" t="s">
        <v>559</v>
      </c>
      <c r="R189" s="38" t="s">
        <v>185</v>
      </c>
      <c r="S189" s="39"/>
      <c r="T189" s="101"/>
      <c r="U189" s="163"/>
      <c r="V189" s="102"/>
      <c r="W189" s="103"/>
      <c r="X189" s="110"/>
      <c r="Y189" s="111"/>
      <c r="Z189" s="112"/>
      <c r="AA189" s="113"/>
      <c r="AB189" s="15">
        <v>70</v>
      </c>
      <c r="AC189" s="15" t="s">
        <v>41</v>
      </c>
      <c r="AD189" s="15">
        <v>14</v>
      </c>
      <c r="AE189" s="15" t="s">
        <v>26</v>
      </c>
      <c r="AF189" s="8"/>
      <c r="AG189" s="8"/>
      <c r="AH189" s="7"/>
      <c r="AI189" s="9"/>
      <c r="AJ189" s="8" t="s">
        <v>74</v>
      </c>
      <c r="AK189" s="8"/>
      <c r="AL189" s="8"/>
      <c r="AM189" s="8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hidden="1" x14ac:dyDescent="0.25">
      <c r="A190" s="90" t="s">
        <v>1765</v>
      </c>
      <c r="B190" s="169" t="s">
        <v>256</v>
      </c>
      <c r="C190" s="169" t="s">
        <v>1766</v>
      </c>
      <c r="D190" s="19">
        <v>43425</v>
      </c>
      <c r="E190" s="19">
        <v>43438</v>
      </c>
      <c r="F190" s="16" t="s">
        <v>561</v>
      </c>
      <c r="G190" s="15" t="s">
        <v>1767</v>
      </c>
      <c r="H190" s="37" t="s">
        <v>186</v>
      </c>
      <c r="I190" s="18" t="s">
        <v>187</v>
      </c>
      <c r="J190" s="18"/>
      <c r="K190" s="37" t="s">
        <v>188</v>
      </c>
      <c r="L190" s="31">
        <v>15676.32</v>
      </c>
      <c r="M190" s="24" t="s">
        <v>537</v>
      </c>
      <c r="N190" s="38" t="s">
        <v>189</v>
      </c>
      <c r="O190" s="39" t="s">
        <v>190</v>
      </c>
      <c r="P190" s="15"/>
      <c r="Q190" s="15" t="s">
        <v>559</v>
      </c>
      <c r="R190" s="38" t="s">
        <v>191</v>
      </c>
      <c r="S190" s="39" t="s">
        <v>2157</v>
      </c>
      <c r="T190" s="101">
        <v>197</v>
      </c>
      <c r="U190" s="163"/>
      <c r="V190" s="102">
        <v>12.49</v>
      </c>
      <c r="W190" s="103">
        <v>12.49</v>
      </c>
      <c r="X190" s="110">
        <v>366.3</v>
      </c>
      <c r="Y190" s="111"/>
      <c r="Z190" s="112">
        <v>100.52</v>
      </c>
      <c r="AA190" s="113"/>
      <c r="AB190" s="15">
        <v>70</v>
      </c>
      <c r="AC190" s="15" t="s">
        <v>41</v>
      </c>
      <c r="AD190" s="15">
        <v>14</v>
      </c>
      <c r="AE190" s="15" t="s">
        <v>26</v>
      </c>
      <c r="AF190" s="8"/>
      <c r="AG190" s="8"/>
      <c r="AH190" s="7" t="s">
        <v>192</v>
      </c>
      <c r="AI190" s="9"/>
      <c r="AJ190" s="8" t="s">
        <v>74</v>
      </c>
      <c r="AK190" s="8"/>
      <c r="AL190" s="8"/>
      <c r="AM190" s="8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hidden="1" x14ac:dyDescent="0.25">
      <c r="A191" s="90" t="s">
        <v>1768</v>
      </c>
      <c r="B191" s="169" t="s">
        <v>257</v>
      </c>
      <c r="C191" s="169" t="s">
        <v>1769</v>
      </c>
      <c r="D191" s="19">
        <v>43426</v>
      </c>
      <c r="E191" s="19">
        <v>43811</v>
      </c>
      <c r="F191" s="16" t="s">
        <v>561</v>
      </c>
      <c r="G191" s="15" t="s">
        <v>1770</v>
      </c>
      <c r="H191" s="47" t="s">
        <v>193</v>
      </c>
      <c r="I191" s="18" t="s">
        <v>194</v>
      </c>
      <c r="J191" s="18" t="s">
        <v>195</v>
      </c>
      <c r="K191" s="47"/>
      <c r="L191" s="31">
        <v>26936.87</v>
      </c>
      <c r="M191" s="24" t="s">
        <v>22</v>
      </c>
      <c r="N191" s="48" t="s">
        <v>196</v>
      </c>
      <c r="O191" s="39">
        <v>6503</v>
      </c>
      <c r="P191" s="15"/>
      <c r="Q191" s="15" t="s">
        <v>559</v>
      </c>
      <c r="R191" s="48" t="s">
        <v>197</v>
      </c>
      <c r="S191" s="39" t="s">
        <v>2158</v>
      </c>
      <c r="T191" s="101">
        <v>350</v>
      </c>
      <c r="U191" s="163"/>
      <c r="V191" s="102"/>
      <c r="W191" s="103"/>
      <c r="X191" s="110"/>
      <c r="Y191" s="111"/>
      <c r="Z191" s="112">
        <v>90</v>
      </c>
      <c r="AA191" s="113"/>
      <c r="AB191" s="15">
        <v>70</v>
      </c>
      <c r="AC191" s="15" t="s">
        <v>41</v>
      </c>
      <c r="AD191" s="15">
        <v>14</v>
      </c>
      <c r="AE191" s="15" t="s">
        <v>26</v>
      </c>
      <c r="AF191" s="8"/>
      <c r="AG191" s="8"/>
      <c r="AH191" s="11" t="s">
        <v>198</v>
      </c>
      <c r="AI191" s="9"/>
      <c r="AJ191" s="8" t="s">
        <v>74</v>
      </c>
      <c r="AK191" s="8"/>
      <c r="AL191" s="8"/>
      <c r="AM191" s="8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hidden="1" x14ac:dyDescent="0.25">
      <c r="A192" s="90" t="s">
        <v>1309</v>
      </c>
      <c r="B192" s="169" t="s">
        <v>258</v>
      </c>
      <c r="C192" s="169" t="s">
        <v>1771</v>
      </c>
      <c r="D192" s="19">
        <v>43427</v>
      </c>
      <c r="E192" s="19">
        <v>43493</v>
      </c>
      <c r="F192" s="16" t="s">
        <v>561</v>
      </c>
      <c r="G192" s="15" t="s">
        <v>1309</v>
      </c>
      <c r="H192" s="37" t="s">
        <v>199</v>
      </c>
      <c r="I192" s="18" t="s">
        <v>200</v>
      </c>
      <c r="J192" s="37" t="s">
        <v>201</v>
      </c>
      <c r="K192" s="41" t="s">
        <v>202</v>
      </c>
      <c r="L192" s="31">
        <v>254039.83</v>
      </c>
      <c r="M192" s="24" t="s">
        <v>23</v>
      </c>
      <c r="N192" s="38" t="s">
        <v>203</v>
      </c>
      <c r="O192" s="39" t="s">
        <v>204</v>
      </c>
      <c r="P192" s="15"/>
      <c r="Q192" s="15" t="s">
        <v>559</v>
      </c>
      <c r="R192" s="38" t="s">
        <v>205</v>
      </c>
      <c r="S192" s="39" t="s">
        <v>2159</v>
      </c>
      <c r="T192" s="101">
        <v>12066.09</v>
      </c>
      <c r="U192" s="163"/>
      <c r="V192" s="102" t="s">
        <v>2160</v>
      </c>
      <c r="W192" s="103">
        <v>673.91499999999996</v>
      </c>
      <c r="X192" s="110"/>
      <c r="Y192" s="111"/>
      <c r="Z192" s="112"/>
      <c r="AA192" s="113"/>
      <c r="AB192" s="15">
        <v>70</v>
      </c>
      <c r="AC192" s="15" t="s">
        <v>41</v>
      </c>
      <c r="AD192" s="15">
        <v>14</v>
      </c>
      <c r="AE192" s="15" t="s">
        <v>26</v>
      </c>
      <c r="AF192" s="8"/>
      <c r="AG192" s="8"/>
      <c r="AH192" s="7" t="s">
        <v>206</v>
      </c>
      <c r="AI192" s="9"/>
      <c r="AJ192" s="8" t="s">
        <v>74</v>
      </c>
      <c r="AK192" s="8"/>
      <c r="AL192" s="8"/>
      <c r="AM192" s="8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hidden="1" x14ac:dyDescent="0.25">
      <c r="A193" s="16" t="s">
        <v>265</v>
      </c>
      <c r="B193" s="78" t="s">
        <v>259</v>
      </c>
      <c r="C193" s="78"/>
      <c r="D193" s="19">
        <v>43427</v>
      </c>
      <c r="E193" s="15"/>
      <c r="F193" s="16" t="s">
        <v>561</v>
      </c>
      <c r="G193" s="15"/>
      <c r="H193" s="37" t="s">
        <v>199</v>
      </c>
      <c r="I193" s="18" t="s">
        <v>200</v>
      </c>
      <c r="J193" s="37" t="s">
        <v>201</v>
      </c>
      <c r="K193" s="41" t="s">
        <v>202</v>
      </c>
      <c r="M193" s="24" t="s">
        <v>25</v>
      </c>
      <c r="N193" s="38" t="s">
        <v>207</v>
      </c>
      <c r="O193" s="39" t="s">
        <v>208</v>
      </c>
      <c r="P193" s="15"/>
      <c r="Q193" s="15" t="s">
        <v>559</v>
      </c>
      <c r="R193" s="38" t="s">
        <v>205</v>
      </c>
      <c r="S193" s="39"/>
      <c r="T193" s="101"/>
      <c r="U193" s="163"/>
      <c r="V193" s="102"/>
      <c r="W193" s="103"/>
      <c r="X193" s="110"/>
      <c r="Y193" s="111"/>
      <c r="Z193" s="112"/>
      <c r="AA193" s="113"/>
      <c r="AB193" s="15">
        <v>70</v>
      </c>
      <c r="AC193" s="15" t="s">
        <v>41</v>
      </c>
      <c r="AD193" s="15">
        <v>14</v>
      </c>
      <c r="AE193" s="15" t="s">
        <v>26</v>
      </c>
      <c r="AF193" s="8"/>
      <c r="AG193" s="8"/>
      <c r="AH193" s="7" t="s">
        <v>206</v>
      </c>
      <c r="AI193" s="9"/>
      <c r="AJ193" s="8" t="s">
        <v>74</v>
      </c>
      <c r="AK193" s="8"/>
      <c r="AL193" s="8"/>
      <c r="AM193" s="8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hidden="1" x14ac:dyDescent="0.25">
      <c r="A194" s="16" t="s">
        <v>264</v>
      </c>
      <c r="B194" s="78" t="s">
        <v>260</v>
      </c>
      <c r="C194" s="78"/>
      <c r="D194" s="19">
        <v>43427</v>
      </c>
      <c r="E194" s="15"/>
      <c r="F194" s="16" t="s">
        <v>561</v>
      </c>
      <c r="G194" s="15"/>
      <c r="H194" s="37" t="s">
        <v>199</v>
      </c>
      <c r="I194" s="18" t="s">
        <v>200</v>
      </c>
      <c r="J194" s="37" t="s">
        <v>201</v>
      </c>
      <c r="K194" s="41" t="s">
        <v>202</v>
      </c>
      <c r="M194" s="24" t="s">
        <v>23</v>
      </c>
      <c r="N194" s="38" t="s">
        <v>209</v>
      </c>
      <c r="O194" s="39"/>
      <c r="P194" s="15"/>
      <c r="Q194" s="15" t="s">
        <v>559</v>
      </c>
      <c r="R194" s="38" t="s">
        <v>205</v>
      </c>
      <c r="S194" s="39"/>
      <c r="T194" s="101"/>
      <c r="U194" s="163"/>
      <c r="V194" s="102"/>
      <c r="W194" s="103"/>
      <c r="X194" s="110"/>
      <c r="Y194" s="111"/>
      <c r="Z194" s="112"/>
      <c r="AA194" s="113"/>
      <c r="AB194" s="15">
        <v>70</v>
      </c>
      <c r="AC194" s="15" t="s">
        <v>41</v>
      </c>
      <c r="AD194" s="15">
        <v>14</v>
      </c>
      <c r="AE194" s="15" t="s">
        <v>26</v>
      </c>
      <c r="AF194" s="8"/>
      <c r="AG194" s="8"/>
      <c r="AH194" s="7" t="s">
        <v>206</v>
      </c>
      <c r="AI194" s="9"/>
      <c r="AJ194" s="8" t="s">
        <v>74</v>
      </c>
      <c r="AK194" s="8"/>
      <c r="AL194" s="8"/>
      <c r="AM194" s="8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hidden="1" x14ac:dyDescent="0.25">
      <c r="A195" s="90" t="s">
        <v>1774</v>
      </c>
      <c r="B195" s="169" t="s">
        <v>261</v>
      </c>
      <c r="C195" s="169" t="s">
        <v>1775</v>
      </c>
      <c r="D195" s="19">
        <v>43427</v>
      </c>
      <c r="E195" s="19">
        <v>43445</v>
      </c>
      <c r="F195" s="16" t="s">
        <v>561</v>
      </c>
      <c r="G195" s="15" t="s">
        <v>543</v>
      </c>
      <c r="H195" s="37" t="s">
        <v>210</v>
      </c>
      <c r="I195" s="18" t="s">
        <v>211</v>
      </c>
      <c r="J195" s="18"/>
      <c r="K195" s="37"/>
      <c r="L195" s="31">
        <v>269.36</v>
      </c>
      <c r="M195" s="24" t="s">
        <v>23</v>
      </c>
      <c r="N195" s="38" t="s">
        <v>212</v>
      </c>
      <c r="O195" s="39">
        <v>298</v>
      </c>
      <c r="P195" s="15">
        <v>21</v>
      </c>
      <c r="Q195" s="15" t="s">
        <v>559</v>
      </c>
      <c r="R195" s="38" t="s">
        <v>213</v>
      </c>
      <c r="S195" s="39"/>
      <c r="T195" s="101"/>
      <c r="U195" s="163"/>
      <c r="V195" s="102"/>
      <c r="W195" s="103"/>
      <c r="X195" s="110"/>
      <c r="Y195" s="111"/>
      <c r="Z195" s="112"/>
      <c r="AA195" s="113"/>
      <c r="AB195" s="15">
        <v>70</v>
      </c>
      <c r="AC195" s="15" t="s">
        <v>41</v>
      </c>
      <c r="AD195" s="15">
        <v>14</v>
      </c>
      <c r="AE195" s="15" t="s">
        <v>26</v>
      </c>
      <c r="AF195" s="8"/>
      <c r="AG195" s="8"/>
      <c r="AH195" s="7" t="s">
        <v>206</v>
      </c>
      <c r="AI195" s="9"/>
      <c r="AJ195" s="8" t="s">
        <v>74</v>
      </c>
      <c r="AK195" s="8"/>
      <c r="AL195" s="8"/>
      <c r="AM195" s="8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hidden="1" x14ac:dyDescent="0.25">
      <c r="A196" s="90" t="s">
        <v>1776</v>
      </c>
      <c r="B196" s="169" t="s">
        <v>262</v>
      </c>
      <c r="C196" s="169" t="s">
        <v>1777</v>
      </c>
      <c r="D196" s="19">
        <v>43427</v>
      </c>
      <c r="E196" s="19">
        <v>43445</v>
      </c>
      <c r="F196" s="16" t="s">
        <v>561</v>
      </c>
      <c r="G196" s="15" t="s">
        <v>543</v>
      </c>
      <c r="H196" s="37" t="s">
        <v>210</v>
      </c>
      <c r="I196" s="18" t="s">
        <v>211</v>
      </c>
      <c r="J196" s="18"/>
      <c r="K196" s="37"/>
      <c r="L196" s="31">
        <v>269.36</v>
      </c>
      <c r="M196" s="24" t="s">
        <v>23</v>
      </c>
      <c r="N196" s="38" t="s">
        <v>212</v>
      </c>
      <c r="O196" s="39">
        <v>298</v>
      </c>
      <c r="P196" s="15">
        <v>22</v>
      </c>
      <c r="Q196" s="15" t="s">
        <v>559</v>
      </c>
      <c r="R196" s="38" t="s">
        <v>213</v>
      </c>
      <c r="S196" s="39" t="s">
        <v>2163</v>
      </c>
      <c r="T196" s="101"/>
      <c r="U196" s="163"/>
      <c r="V196" s="102"/>
      <c r="W196" s="103"/>
      <c r="X196" s="110"/>
      <c r="Y196" s="111"/>
      <c r="Z196" s="112"/>
      <c r="AA196" s="113"/>
      <c r="AB196" s="15">
        <v>70</v>
      </c>
      <c r="AC196" s="15" t="s">
        <v>41</v>
      </c>
      <c r="AD196" s="15">
        <v>14</v>
      </c>
      <c r="AE196" s="15" t="s">
        <v>26</v>
      </c>
      <c r="AF196" s="8"/>
      <c r="AG196" s="8"/>
      <c r="AH196" s="7" t="s">
        <v>206</v>
      </c>
      <c r="AI196" s="9"/>
      <c r="AJ196" s="8" t="s">
        <v>74</v>
      </c>
      <c r="AK196" s="8"/>
      <c r="AL196" s="8"/>
      <c r="AM196" s="8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hidden="1" x14ac:dyDescent="0.25">
      <c r="A197" s="90" t="s">
        <v>1778</v>
      </c>
      <c r="B197" s="169" t="s">
        <v>263</v>
      </c>
      <c r="C197" s="169" t="s">
        <v>1777</v>
      </c>
      <c r="D197" s="19">
        <v>43427</v>
      </c>
      <c r="E197" s="19">
        <v>43445</v>
      </c>
      <c r="F197" s="16" t="s">
        <v>561</v>
      </c>
      <c r="G197" s="15" t="s">
        <v>543</v>
      </c>
      <c r="H197" s="37" t="s">
        <v>210</v>
      </c>
      <c r="I197" s="18" t="s">
        <v>211</v>
      </c>
      <c r="J197" s="18"/>
      <c r="K197" s="37"/>
      <c r="L197" s="31">
        <v>269.36</v>
      </c>
      <c r="M197" s="24" t="s">
        <v>23</v>
      </c>
      <c r="N197" s="38" t="s">
        <v>212</v>
      </c>
      <c r="O197" s="39">
        <v>298</v>
      </c>
      <c r="P197" s="15">
        <v>23</v>
      </c>
      <c r="Q197" s="15" t="s">
        <v>559</v>
      </c>
      <c r="R197" s="38" t="s">
        <v>213</v>
      </c>
      <c r="S197" s="39" t="s">
        <v>2162</v>
      </c>
      <c r="T197" s="101"/>
      <c r="U197" s="163"/>
      <c r="V197" s="102"/>
      <c r="W197" s="103"/>
      <c r="X197" s="110"/>
      <c r="Y197" s="111"/>
      <c r="Z197" s="112"/>
      <c r="AA197" s="113"/>
      <c r="AB197" s="15">
        <v>70</v>
      </c>
      <c r="AC197" s="15" t="s">
        <v>41</v>
      </c>
      <c r="AD197" s="15">
        <v>14</v>
      </c>
      <c r="AE197" s="15" t="s">
        <v>26</v>
      </c>
      <c r="AF197" s="8"/>
      <c r="AG197" s="8"/>
      <c r="AH197" s="7" t="s">
        <v>206</v>
      </c>
      <c r="AI197" s="9"/>
      <c r="AJ197" s="8" t="s">
        <v>74</v>
      </c>
      <c r="AK197" s="8"/>
      <c r="AL197" s="8"/>
      <c r="AM197" s="8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hidden="1" x14ac:dyDescent="0.25">
      <c r="A198" s="90" t="s">
        <v>1772</v>
      </c>
      <c r="B198" s="169" t="s">
        <v>266</v>
      </c>
      <c r="C198" s="169" t="s">
        <v>1773</v>
      </c>
      <c r="D198" s="19">
        <v>43412</v>
      </c>
      <c r="E198" s="19">
        <v>43493</v>
      </c>
      <c r="F198" s="16" t="s">
        <v>561</v>
      </c>
      <c r="G198" s="15" t="s">
        <v>1315</v>
      </c>
      <c r="H198" s="37" t="s">
        <v>199</v>
      </c>
      <c r="I198" s="18" t="s">
        <v>200</v>
      </c>
      <c r="J198" s="37" t="s">
        <v>201</v>
      </c>
      <c r="K198" s="41" t="s">
        <v>202</v>
      </c>
      <c r="L198" s="31">
        <v>258627.78</v>
      </c>
      <c r="M198" s="24" t="s">
        <v>25</v>
      </c>
      <c r="N198" s="38" t="s">
        <v>205</v>
      </c>
      <c r="O198" s="39"/>
      <c r="P198" s="15"/>
      <c r="Q198" s="15" t="s">
        <v>559</v>
      </c>
      <c r="R198" s="37" t="s">
        <v>205</v>
      </c>
      <c r="S198" s="41" t="s">
        <v>2161</v>
      </c>
      <c r="T198" s="101">
        <v>11468.3</v>
      </c>
      <c r="U198" s="163"/>
      <c r="V198" s="102">
        <v>496.18</v>
      </c>
      <c r="W198" s="103">
        <v>496.18</v>
      </c>
      <c r="X198" s="110"/>
      <c r="Y198" s="111"/>
      <c r="Z198" s="112"/>
      <c r="AA198" s="113"/>
      <c r="AB198" s="15">
        <v>70</v>
      </c>
      <c r="AC198" s="15" t="s">
        <v>41</v>
      </c>
      <c r="AD198" s="15">
        <v>14</v>
      </c>
      <c r="AE198" s="15" t="s">
        <v>26</v>
      </c>
      <c r="AF198" s="8"/>
      <c r="AG198" s="8"/>
      <c r="AH198" s="7"/>
      <c r="AI198" s="9"/>
      <c r="AJ198" s="8" t="s">
        <v>74</v>
      </c>
      <c r="AK198" s="8"/>
      <c r="AL198" s="8"/>
      <c r="AM198" s="8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hidden="1" x14ac:dyDescent="0.25">
      <c r="A199" s="15"/>
      <c r="B199" s="169" t="s">
        <v>267</v>
      </c>
      <c r="C199" s="169"/>
      <c r="D199" s="19">
        <v>43412</v>
      </c>
      <c r="E199" s="15"/>
      <c r="F199" s="16" t="s">
        <v>561</v>
      </c>
      <c r="G199" s="15" t="s">
        <v>214</v>
      </c>
      <c r="H199" s="37" t="s">
        <v>199</v>
      </c>
      <c r="I199" s="18" t="s">
        <v>200</v>
      </c>
      <c r="J199" s="37" t="s">
        <v>201</v>
      </c>
      <c r="K199" s="41" t="s">
        <v>202</v>
      </c>
      <c r="M199" s="24"/>
      <c r="N199" s="37"/>
      <c r="O199" s="41"/>
      <c r="P199" s="15"/>
      <c r="Q199" s="15" t="s">
        <v>559</v>
      </c>
      <c r="R199" s="37"/>
      <c r="S199" s="41"/>
      <c r="T199" s="101"/>
      <c r="U199" s="163"/>
      <c r="V199" s="102"/>
      <c r="W199" s="103"/>
      <c r="X199" s="110"/>
      <c r="Y199" s="111"/>
      <c r="Z199" s="112"/>
      <c r="AA199" s="113"/>
      <c r="AB199" s="15">
        <v>70</v>
      </c>
      <c r="AC199" s="15" t="s">
        <v>41</v>
      </c>
      <c r="AD199" s="15">
        <v>14</v>
      </c>
      <c r="AE199" s="15" t="s">
        <v>26</v>
      </c>
      <c r="AF199" s="8"/>
      <c r="AG199" s="8"/>
      <c r="AH199" s="7"/>
      <c r="AI199" s="9"/>
      <c r="AJ199" s="8" t="s">
        <v>74</v>
      </c>
      <c r="AK199" s="8"/>
      <c r="AL199" s="8"/>
      <c r="AM199" s="8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ht="19.5" hidden="1" customHeight="1" x14ac:dyDescent="0.25">
      <c r="A200" s="60" t="s">
        <v>1291</v>
      </c>
      <c r="B200" s="169" t="s">
        <v>268</v>
      </c>
      <c r="C200" s="169"/>
      <c r="D200" s="19">
        <v>43430</v>
      </c>
      <c r="E200" s="15"/>
      <c r="F200" s="16" t="s">
        <v>561</v>
      </c>
      <c r="G200" s="15"/>
      <c r="H200" s="37"/>
      <c r="I200" s="18"/>
      <c r="J200" s="37"/>
      <c r="K200" s="37" t="s">
        <v>216</v>
      </c>
      <c r="M200" s="24" t="s">
        <v>537</v>
      </c>
      <c r="N200" s="37" t="s">
        <v>1292</v>
      </c>
      <c r="O200" s="41">
        <v>18</v>
      </c>
      <c r="P200" s="15"/>
      <c r="Q200" s="15" t="s">
        <v>559</v>
      </c>
      <c r="R200" s="37" t="s">
        <v>218</v>
      </c>
      <c r="S200" s="41"/>
      <c r="T200" s="101"/>
      <c r="U200" s="163"/>
      <c r="V200" s="102"/>
      <c r="W200" s="103"/>
      <c r="X200" s="110"/>
      <c r="Y200" s="111"/>
      <c r="Z200" s="112"/>
      <c r="AA200" s="113"/>
      <c r="AB200" s="15">
        <v>70</v>
      </c>
      <c r="AC200" s="15" t="s">
        <v>41</v>
      </c>
      <c r="AD200" s="15">
        <v>14</v>
      </c>
      <c r="AE200" s="15" t="s">
        <v>26</v>
      </c>
      <c r="AF200" s="8"/>
      <c r="AG200" s="8"/>
      <c r="AH200" s="7"/>
      <c r="AI200" s="9"/>
      <c r="AJ200" s="8" t="s">
        <v>74</v>
      </c>
      <c r="AK200" s="8"/>
      <c r="AL200" s="8"/>
      <c r="AM200" s="8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hidden="1" x14ac:dyDescent="0.25">
      <c r="A201" s="15"/>
      <c r="B201" s="169" t="s">
        <v>270</v>
      </c>
      <c r="C201" s="169"/>
      <c r="D201" s="19">
        <v>43430</v>
      </c>
      <c r="E201" s="15"/>
      <c r="F201" s="16" t="s">
        <v>561</v>
      </c>
      <c r="G201" s="15"/>
      <c r="H201" s="37" t="s">
        <v>220</v>
      </c>
      <c r="I201" s="18" t="s">
        <v>75</v>
      </c>
      <c r="J201" s="18" t="s">
        <v>221</v>
      </c>
      <c r="K201" s="37" t="s">
        <v>222</v>
      </c>
      <c r="M201" s="24" t="s">
        <v>537</v>
      </c>
      <c r="N201" s="37" t="s">
        <v>223</v>
      </c>
      <c r="O201" s="41"/>
      <c r="P201" s="15"/>
      <c r="Q201" s="15" t="s">
        <v>559</v>
      </c>
      <c r="R201" s="37" t="s">
        <v>224</v>
      </c>
      <c r="S201" s="41"/>
      <c r="T201" s="101"/>
      <c r="U201" s="163"/>
      <c r="V201" s="102"/>
      <c r="W201" s="103"/>
      <c r="X201" s="110"/>
      <c r="Y201" s="111"/>
      <c r="Z201" s="112"/>
      <c r="AA201" s="113"/>
      <c r="AB201" s="15">
        <v>70</v>
      </c>
      <c r="AC201" s="15" t="s">
        <v>41</v>
      </c>
      <c r="AD201" s="15">
        <v>14</v>
      </c>
      <c r="AE201" s="15" t="s">
        <v>26</v>
      </c>
      <c r="AF201" s="30"/>
      <c r="AG201" s="18"/>
      <c r="AH201" s="41"/>
      <c r="AI201" s="15"/>
      <c r="AJ201" s="8" t="s">
        <v>74</v>
      </c>
      <c r="AK201" s="8"/>
      <c r="AL201" s="8"/>
      <c r="AM201" s="8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hidden="1" x14ac:dyDescent="0.25">
      <c r="A202" s="90" t="s">
        <v>1779</v>
      </c>
      <c r="B202" s="169" t="s">
        <v>274</v>
      </c>
      <c r="C202" s="169" t="s">
        <v>1780</v>
      </c>
      <c r="D202" s="19">
        <v>43447</v>
      </c>
      <c r="E202" s="19">
        <v>43521</v>
      </c>
      <c r="F202" s="16" t="s">
        <v>561</v>
      </c>
      <c r="G202" s="15" t="s">
        <v>1781</v>
      </c>
      <c r="H202" s="37" t="s">
        <v>272</v>
      </c>
      <c r="I202" s="18" t="s">
        <v>273</v>
      </c>
      <c r="J202" s="18"/>
      <c r="K202" s="37" t="s">
        <v>228</v>
      </c>
      <c r="L202" s="31">
        <v>22103.83</v>
      </c>
      <c r="M202" s="24" t="s">
        <v>25</v>
      </c>
      <c r="N202" s="37" t="s">
        <v>229</v>
      </c>
      <c r="O202" s="41"/>
      <c r="P202" s="15"/>
      <c r="Q202" s="15" t="s">
        <v>559</v>
      </c>
      <c r="R202" s="37" t="s">
        <v>230</v>
      </c>
      <c r="S202" s="41"/>
      <c r="T202" s="101"/>
      <c r="U202" s="163"/>
      <c r="V202" s="102"/>
      <c r="W202" s="103"/>
      <c r="X202" s="110"/>
      <c r="Y202" s="111"/>
      <c r="Z202" s="112"/>
      <c r="AA202" s="113"/>
      <c r="AB202" s="15">
        <v>70</v>
      </c>
      <c r="AC202" s="15" t="s">
        <v>41</v>
      </c>
      <c r="AD202" s="15">
        <v>14</v>
      </c>
      <c r="AE202" s="15" t="s">
        <v>26</v>
      </c>
      <c r="AF202" s="8"/>
      <c r="AG202" s="8"/>
      <c r="AH202" s="7" t="s">
        <v>231</v>
      </c>
      <c r="AI202" s="9"/>
      <c r="AJ202" s="8" t="s">
        <v>74</v>
      </c>
      <c r="AK202" s="8"/>
      <c r="AL202" s="8"/>
      <c r="AM202" s="8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hidden="1" x14ac:dyDescent="0.25">
      <c r="A203" s="90" t="s">
        <v>1443</v>
      </c>
      <c r="B203" s="169" t="s">
        <v>275</v>
      </c>
      <c r="C203" s="169" t="s">
        <v>1804</v>
      </c>
      <c r="D203" s="19">
        <v>43473</v>
      </c>
      <c r="E203" s="19">
        <v>43487</v>
      </c>
      <c r="F203" s="16" t="s">
        <v>561</v>
      </c>
      <c r="G203" s="15" t="s">
        <v>896</v>
      </c>
      <c r="H203" s="37" t="s">
        <v>232</v>
      </c>
      <c r="I203" s="18" t="s">
        <v>233</v>
      </c>
      <c r="J203" s="18" t="s">
        <v>234</v>
      </c>
      <c r="K203" s="37"/>
      <c r="L203" s="31">
        <f>8055.21+1667.22</f>
        <v>9722.43</v>
      </c>
      <c r="M203" s="24" t="s">
        <v>23</v>
      </c>
      <c r="N203" s="37" t="s">
        <v>235</v>
      </c>
      <c r="O203" s="41">
        <v>859</v>
      </c>
      <c r="P203" s="15"/>
      <c r="Q203" s="15" t="s">
        <v>559</v>
      </c>
      <c r="R203" s="37" t="s">
        <v>236</v>
      </c>
      <c r="S203" s="41"/>
      <c r="T203" s="101"/>
      <c r="U203" s="163"/>
      <c r="V203" s="102"/>
      <c r="W203" s="103"/>
      <c r="X203" s="110"/>
      <c r="Y203" s="111"/>
      <c r="Z203" s="112"/>
      <c r="AA203" s="113"/>
      <c r="AB203" s="15">
        <v>70</v>
      </c>
      <c r="AC203" s="15" t="s">
        <v>41</v>
      </c>
      <c r="AD203" s="15">
        <v>14</v>
      </c>
      <c r="AE203" s="15" t="s">
        <v>26</v>
      </c>
      <c r="AF203" s="8"/>
      <c r="AG203" s="8"/>
      <c r="AH203" s="7"/>
      <c r="AI203" s="9"/>
      <c r="AJ203" s="8" t="s">
        <v>74</v>
      </c>
      <c r="AK203" s="8"/>
      <c r="AL203" s="8"/>
      <c r="AM203" s="8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hidden="1" x14ac:dyDescent="0.25">
      <c r="A204" s="126" t="s">
        <v>1814</v>
      </c>
      <c r="B204" s="169" t="s">
        <v>276</v>
      </c>
      <c r="C204" s="169" t="s">
        <v>1815</v>
      </c>
      <c r="D204" s="19">
        <v>43475</v>
      </c>
      <c r="E204" s="19">
        <v>43612</v>
      </c>
      <c r="F204" s="16" t="s">
        <v>561</v>
      </c>
      <c r="G204" s="15" t="s">
        <v>54</v>
      </c>
      <c r="H204" s="37" t="s">
        <v>237</v>
      </c>
      <c r="I204" s="18" t="s">
        <v>146</v>
      </c>
      <c r="J204" s="37" t="s">
        <v>35</v>
      </c>
      <c r="K204" s="37" t="s">
        <v>238</v>
      </c>
      <c r="L204" s="31">
        <v>370361.19</v>
      </c>
      <c r="M204" s="24" t="s">
        <v>22</v>
      </c>
      <c r="N204" s="37" t="s">
        <v>239</v>
      </c>
      <c r="O204" s="41">
        <v>32</v>
      </c>
      <c r="P204" s="15" t="s">
        <v>240</v>
      </c>
      <c r="Q204" s="15" t="s">
        <v>559</v>
      </c>
      <c r="R204" s="37" t="s">
        <v>241</v>
      </c>
      <c r="S204" s="41" t="s">
        <v>2117</v>
      </c>
      <c r="T204" s="101">
        <v>4109.99</v>
      </c>
      <c r="U204" s="163"/>
      <c r="V204" s="102">
        <v>40</v>
      </c>
      <c r="W204" s="103"/>
      <c r="X204" s="110">
        <v>1750</v>
      </c>
      <c r="Y204" s="111"/>
      <c r="Z204" s="112">
        <v>1035</v>
      </c>
      <c r="AA204" s="113">
        <v>57.24</v>
      </c>
      <c r="AB204" s="15">
        <v>70</v>
      </c>
      <c r="AC204" s="15" t="s">
        <v>41</v>
      </c>
      <c r="AD204" s="15">
        <v>14</v>
      </c>
      <c r="AE204" s="15" t="s">
        <v>26</v>
      </c>
      <c r="AF204" s="8"/>
      <c r="AG204" s="8"/>
      <c r="AH204" s="7" t="s">
        <v>242</v>
      </c>
      <c r="AI204" s="9"/>
      <c r="AJ204" s="8" t="s">
        <v>74</v>
      </c>
      <c r="AK204" s="8"/>
      <c r="AL204" s="8"/>
      <c r="AM204" s="8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hidden="1" x14ac:dyDescent="0.25">
      <c r="A205" s="90" t="s">
        <v>1459</v>
      </c>
      <c r="B205" s="169" t="s">
        <v>533</v>
      </c>
      <c r="C205" s="169" t="s">
        <v>1806</v>
      </c>
      <c r="D205" s="19">
        <v>43487</v>
      </c>
      <c r="E205" s="22">
        <v>43552</v>
      </c>
      <c r="F205" s="16" t="s">
        <v>561</v>
      </c>
      <c r="G205" s="16" t="s">
        <v>2489</v>
      </c>
      <c r="H205" s="17" t="s">
        <v>534</v>
      </c>
      <c r="I205" s="17" t="s">
        <v>146</v>
      </c>
      <c r="J205" s="17" t="s">
        <v>535</v>
      </c>
      <c r="K205" s="17" t="s">
        <v>534</v>
      </c>
      <c r="L205" s="31">
        <v>2066.67</v>
      </c>
      <c r="M205" s="25" t="s">
        <v>537</v>
      </c>
      <c r="N205" s="17" t="s">
        <v>536</v>
      </c>
      <c r="O205" s="27">
        <v>404</v>
      </c>
      <c r="P205" s="27"/>
      <c r="Q205" s="15" t="s">
        <v>559</v>
      </c>
      <c r="R205" s="17" t="s">
        <v>213</v>
      </c>
      <c r="S205" s="16"/>
      <c r="T205" s="104"/>
      <c r="U205" s="164"/>
      <c r="V205" s="105"/>
      <c r="W205" s="106"/>
      <c r="X205" s="110"/>
      <c r="Y205" s="111"/>
      <c r="Z205" s="112"/>
      <c r="AA205" s="113"/>
      <c r="AB205" s="15">
        <v>70</v>
      </c>
      <c r="AC205" s="15" t="s">
        <v>41</v>
      </c>
      <c r="AD205" s="15">
        <v>14</v>
      </c>
      <c r="AE205" s="15" t="s">
        <v>26</v>
      </c>
      <c r="AF205" s="8"/>
      <c r="AG205" s="8"/>
      <c r="AH205" s="83" t="s">
        <v>246</v>
      </c>
      <c r="AI205" s="8"/>
      <c r="AJ205" s="8" t="s">
        <v>74</v>
      </c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hidden="1" x14ac:dyDescent="0.25">
      <c r="A206" s="90" t="s">
        <v>1462</v>
      </c>
      <c r="B206" s="169" t="s">
        <v>598</v>
      </c>
      <c r="C206" s="169" t="s">
        <v>1805</v>
      </c>
      <c r="D206" s="19">
        <v>43489</v>
      </c>
      <c r="E206" s="22">
        <v>43521</v>
      </c>
      <c r="F206" s="16" t="s">
        <v>561</v>
      </c>
      <c r="G206" s="16" t="s">
        <v>2490</v>
      </c>
      <c r="H206" s="27" t="s">
        <v>608</v>
      </c>
      <c r="I206" s="17" t="s">
        <v>609</v>
      </c>
      <c r="J206" s="17" t="s">
        <v>453</v>
      </c>
      <c r="K206" s="17" t="s">
        <v>610</v>
      </c>
      <c r="L206" s="31">
        <v>23742.49</v>
      </c>
      <c r="M206" s="25" t="s">
        <v>537</v>
      </c>
      <c r="N206" s="17" t="s">
        <v>461</v>
      </c>
      <c r="O206" s="27">
        <v>130</v>
      </c>
      <c r="P206" s="27"/>
      <c r="Q206" s="15" t="s">
        <v>559</v>
      </c>
      <c r="R206" s="17" t="s">
        <v>236</v>
      </c>
      <c r="S206" s="16"/>
      <c r="T206" s="104"/>
      <c r="U206" s="164"/>
      <c r="V206" s="105"/>
      <c r="W206" s="106"/>
      <c r="X206" s="110"/>
      <c r="Y206" s="111"/>
      <c r="Z206" s="112"/>
      <c r="AA206" s="113"/>
      <c r="AB206" s="15">
        <v>70</v>
      </c>
      <c r="AC206" s="15" t="s">
        <v>41</v>
      </c>
      <c r="AD206" s="15">
        <v>14</v>
      </c>
      <c r="AE206" s="15" t="s">
        <v>26</v>
      </c>
      <c r="AF206" s="8"/>
      <c r="AG206" s="8"/>
      <c r="AH206" s="83"/>
      <c r="AI206" s="8"/>
      <c r="AJ206" s="8" t="s">
        <v>74</v>
      </c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hidden="1" x14ac:dyDescent="0.25">
      <c r="A207" s="90" t="s">
        <v>1447</v>
      </c>
      <c r="B207" s="169" t="s">
        <v>625</v>
      </c>
      <c r="C207" s="169" t="s">
        <v>1964</v>
      </c>
      <c r="D207" s="19">
        <v>43494</v>
      </c>
      <c r="E207" s="19">
        <v>43539</v>
      </c>
      <c r="F207" s="16" t="s">
        <v>561</v>
      </c>
      <c r="G207" s="15" t="s">
        <v>631</v>
      </c>
      <c r="H207" s="18" t="s">
        <v>626</v>
      </c>
      <c r="I207" s="18" t="s">
        <v>627</v>
      </c>
      <c r="J207" s="18" t="s">
        <v>32</v>
      </c>
      <c r="K207" s="18" t="s">
        <v>628</v>
      </c>
      <c r="L207" s="31">
        <v>74642.89</v>
      </c>
      <c r="M207" s="24" t="s">
        <v>547</v>
      </c>
      <c r="N207" s="18" t="s">
        <v>629</v>
      </c>
      <c r="O207" s="15" t="s">
        <v>630</v>
      </c>
      <c r="P207" s="15"/>
      <c r="Q207" s="15" t="s">
        <v>559</v>
      </c>
      <c r="R207" s="18" t="s">
        <v>218</v>
      </c>
      <c r="S207" s="15"/>
      <c r="T207" s="104"/>
      <c r="U207" s="164"/>
      <c r="V207" s="105"/>
      <c r="W207" s="106"/>
      <c r="X207" s="110"/>
      <c r="Y207" s="111"/>
      <c r="Z207" s="112"/>
      <c r="AA207" s="113"/>
      <c r="AB207" s="15">
        <v>70</v>
      </c>
      <c r="AC207" s="15" t="s">
        <v>41</v>
      </c>
      <c r="AD207" s="15">
        <v>14</v>
      </c>
      <c r="AE207" s="15" t="s">
        <v>26</v>
      </c>
      <c r="AF207" s="8"/>
      <c r="AG207" s="8"/>
      <c r="AH207" s="83" t="s">
        <v>631</v>
      </c>
      <c r="AI207" s="8"/>
      <c r="AJ207" s="8" t="s">
        <v>74</v>
      </c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hidden="1" x14ac:dyDescent="0.25">
      <c r="A208" s="90" t="s">
        <v>1448</v>
      </c>
      <c r="B208" s="169" t="s">
        <v>690</v>
      </c>
      <c r="C208" s="169" t="s">
        <v>1804</v>
      </c>
      <c r="D208" s="19">
        <v>43501</v>
      </c>
      <c r="E208" s="19">
        <v>43535</v>
      </c>
      <c r="F208" s="16" t="s">
        <v>561</v>
      </c>
      <c r="G208" s="15" t="s">
        <v>2491</v>
      </c>
      <c r="H208" s="18" t="s">
        <v>563</v>
      </c>
      <c r="I208" s="18" t="s">
        <v>564</v>
      </c>
      <c r="J208" s="18" t="s">
        <v>565</v>
      </c>
      <c r="K208" s="18"/>
      <c r="L208" s="31">
        <v>5362.41</v>
      </c>
      <c r="M208" s="24" t="s">
        <v>537</v>
      </c>
      <c r="N208" s="18" t="s">
        <v>691</v>
      </c>
      <c r="O208" s="15">
        <v>705</v>
      </c>
      <c r="P208" s="15"/>
      <c r="Q208" s="15" t="s">
        <v>559</v>
      </c>
      <c r="R208" s="18" t="s">
        <v>236</v>
      </c>
      <c r="S208" s="15" t="s">
        <v>2492</v>
      </c>
      <c r="T208" s="104">
        <v>76</v>
      </c>
      <c r="U208" s="164"/>
      <c r="V208" s="105">
        <v>3838</v>
      </c>
      <c r="W208" s="106"/>
      <c r="X208" s="110"/>
      <c r="Y208" s="111"/>
      <c r="Z208" s="112"/>
      <c r="AA208" s="113"/>
      <c r="AB208" s="15">
        <v>70</v>
      </c>
      <c r="AC208" s="15" t="s">
        <v>41</v>
      </c>
      <c r="AD208" s="15">
        <v>14</v>
      </c>
      <c r="AE208" s="15" t="s">
        <v>26</v>
      </c>
      <c r="AF208" s="8"/>
      <c r="AG208" s="8"/>
      <c r="AH208" s="83"/>
      <c r="AI208" s="8"/>
      <c r="AJ208" s="8" t="s">
        <v>74</v>
      </c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hidden="1" x14ac:dyDescent="0.25">
      <c r="A209" s="90" t="s">
        <v>1449</v>
      </c>
      <c r="B209" s="169" t="s">
        <v>699</v>
      </c>
      <c r="C209" s="169" t="s">
        <v>1799</v>
      </c>
      <c r="D209" s="19">
        <v>43502</v>
      </c>
      <c r="E209" s="19">
        <v>43549</v>
      </c>
      <c r="F209" s="16" t="s">
        <v>561</v>
      </c>
      <c r="G209" s="15" t="s">
        <v>700</v>
      </c>
      <c r="H209" s="18" t="s">
        <v>701</v>
      </c>
      <c r="I209" s="18" t="s">
        <v>702</v>
      </c>
      <c r="J209" s="18" t="s">
        <v>703</v>
      </c>
      <c r="K209" s="18"/>
      <c r="L209" s="31">
        <v>8823.76</v>
      </c>
      <c r="M209" s="24" t="s">
        <v>537</v>
      </c>
      <c r="N209" s="18" t="s">
        <v>362</v>
      </c>
      <c r="O209" s="15">
        <v>11</v>
      </c>
      <c r="P209" s="15"/>
      <c r="Q209" s="15" t="s">
        <v>559</v>
      </c>
      <c r="R209" s="18" t="s">
        <v>181</v>
      </c>
      <c r="S209" s="15" t="s">
        <v>889</v>
      </c>
      <c r="T209" s="104">
        <v>758.49</v>
      </c>
      <c r="U209" s="164"/>
      <c r="V209" s="105">
        <v>23.02</v>
      </c>
      <c r="W209" s="106"/>
      <c r="X209" s="110"/>
      <c r="Y209" s="111"/>
      <c r="Z209" s="112"/>
      <c r="AA209" s="113"/>
      <c r="AB209" s="15">
        <v>70</v>
      </c>
      <c r="AC209" s="15" t="s">
        <v>41</v>
      </c>
      <c r="AD209" s="15">
        <v>14</v>
      </c>
      <c r="AE209" s="15" t="s">
        <v>26</v>
      </c>
      <c r="AF209" s="8"/>
      <c r="AG209" s="8"/>
      <c r="AH209" s="83" t="s">
        <v>700</v>
      </c>
      <c r="AI209" s="8"/>
      <c r="AJ209" s="8" t="s">
        <v>74</v>
      </c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hidden="1" x14ac:dyDescent="0.25">
      <c r="A210" s="90" t="s">
        <v>1450</v>
      </c>
      <c r="B210" s="169" t="s">
        <v>707</v>
      </c>
      <c r="C210" s="169" t="s">
        <v>1803</v>
      </c>
      <c r="D210" s="19">
        <v>43503</v>
      </c>
      <c r="E210" s="19">
        <v>43558</v>
      </c>
      <c r="F210" s="16" t="s">
        <v>561</v>
      </c>
      <c r="G210" s="15" t="s">
        <v>711</v>
      </c>
      <c r="H210" s="18" t="s">
        <v>2484</v>
      </c>
      <c r="I210" s="18" t="s">
        <v>79</v>
      </c>
      <c r="J210" s="18" t="s">
        <v>709</v>
      </c>
      <c r="K210" s="18" t="s">
        <v>1802</v>
      </c>
      <c r="L210" s="31">
        <v>18802.509999999998</v>
      </c>
      <c r="M210" s="24" t="s">
        <v>537</v>
      </c>
      <c r="N210" s="18" t="s">
        <v>710</v>
      </c>
      <c r="O210" s="15">
        <v>50</v>
      </c>
      <c r="P210" s="15"/>
      <c r="Q210" s="15" t="s">
        <v>559</v>
      </c>
      <c r="R210" s="18" t="s">
        <v>365</v>
      </c>
      <c r="S210" s="15" t="s">
        <v>2153</v>
      </c>
      <c r="T210" s="104">
        <v>187.5</v>
      </c>
      <c r="U210" s="164"/>
      <c r="V210" s="105">
        <f>9468.75+11.9</f>
        <v>9480.65</v>
      </c>
      <c r="W210" s="106"/>
      <c r="X210" s="110">
        <v>384</v>
      </c>
      <c r="Y210" s="111"/>
      <c r="Z210" s="112">
        <v>124.53</v>
      </c>
      <c r="AA210" s="113"/>
      <c r="AB210" s="15">
        <v>70</v>
      </c>
      <c r="AC210" s="15" t="s">
        <v>41</v>
      </c>
      <c r="AD210" s="15">
        <v>14</v>
      </c>
      <c r="AE210" s="15" t="s">
        <v>26</v>
      </c>
      <c r="AF210" s="8"/>
      <c r="AG210" s="8"/>
      <c r="AH210" s="83" t="s">
        <v>708</v>
      </c>
      <c r="AI210" s="8"/>
      <c r="AJ210" s="8" t="s">
        <v>74</v>
      </c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hidden="1" x14ac:dyDescent="0.25">
      <c r="A211" s="90" t="s">
        <v>1965</v>
      </c>
      <c r="B211" s="169" t="s">
        <v>755</v>
      </c>
      <c r="C211" s="169" t="s">
        <v>2044</v>
      </c>
      <c r="D211" s="19">
        <v>43508</v>
      </c>
      <c r="E211" s="19">
        <v>43655</v>
      </c>
      <c r="F211" s="16" t="s">
        <v>561</v>
      </c>
      <c r="G211" s="15" t="s">
        <v>896</v>
      </c>
      <c r="H211" s="18" t="s">
        <v>756</v>
      </c>
      <c r="I211" s="18" t="s">
        <v>757</v>
      </c>
      <c r="J211" s="18" t="s">
        <v>758</v>
      </c>
      <c r="K211" s="18"/>
      <c r="L211" s="31">
        <v>50738.69</v>
      </c>
      <c r="M211" s="24" t="s">
        <v>759</v>
      </c>
      <c r="N211" s="18" t="s">
        <v>760</v>
      </c>
      <c r="O211" s="15">
        <v>168</v>
      </c>
      <c r="P211" s="15"/>
      <c r="Q211" s="15" t="s">
        <v>559</v>
      </c>
      <c r="R211" s="18" t="s">
        <v>712</v>
      </c>
      <c r="S211" s="15" t="s">
        <v>2109</v>
      </c>
      <c r="T211" s="104">
        <v>510.66</v>
      </c>
      <c r="U211" s="164"/>
      <c r="V211" s="105">
        <v>18</v>
      </c>
      <c r="W211" s="106"/>
      <c r="X211" s="110"/>
      <c r="Y211" s="111"/>
      <c r="Z211" s="112"/>
      <c r="AA211" s="113"/>
      <c r="AB211" s="15">
        <v>70</v>
      </c>
      <c r="AC211" s="15" t="s">
        <v>41</v>
      </c>
      <c r="AD211" s="15">
        <v>14</v>
      </c>
      <c r="AE211" s="15" t="s">
        <v>26</v>
      </c>
      <c r="AF211" s="8"/>
      <c r="AG211" s="8"/>
      <c r="AH211" s="83" t="s">
        <v>762</v>
      </c>
      <c r="AI211" s="8"/>
      <c r="AJ211" s="8" t="s">
        <v>74</v>
      </c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1:54" hidden="1" x14ac:dyDescent="0.25">
      <c r="A212" s="90" t="s">
        <v>1786</v>
      </c>
      <c r="B212" s="169" t="s">
        <v>770</v>
      </c>
      <c r="C212" s="169" t="s">
        <v>1787</v>
      </c>
      <c r="D212" s="19">
        <v>43230</v>
      </c>
      <c r="E212" s="19">
        <v>43488</v>
      </c>
      <c r="F212" s="16" t="s">
        <v>561</v>
      </c>
      <c r="G212" s="15" t="s">
        <v>771</v>
      </c>
      <c r="H212" s="18" t="s">
        <v>772</v>
      </c>
      <c r="I212" s="18" t="s">
        <v>773</v>
      </c>
      <c r="J212" s="18" t="s">
        <v>774</v>
      </c>
      <c r="K212" s="18"/>
      <c r="M212" s="24" t="s">
        <v>537</v>
      </c>
      <c r="N212" s="18" t="s">
        <v>775</v>
      </c>
      <c r="O212" s="15">
        <v>67</v>
      </c>
      <c r="P212" s="15"/>
      <c r="Q212" s="15" t="s">
        <v>559</v>
      </c>
      <c r="R212" s="18" t="s">
        <v>92</v>
      </c>
      <c r="S212" s="15"/>
      <c r="T212" s="104"/>
      <c r="U212" s="164"/>
      <c r="V212" s="105"/>
      <c r="W212" s="106"/>
      <c r="X212" s="110"/>
      <c r="Y212" s="111"/>
      <c r="Z212" s="112"/>
      <c r="AA212" s="113"/>
      <c r="AB212" s="15">
        <v>70</v>
      </c>
      <c r="AC212" s="15" t="s">
        <v>41</v>
      </c>
      <c r="AD212" s="15">
        <v>14</v>
      </c>
      <c r="AE212" s="15" t="s">
        <v>26</v>
      </c>
      <c r="AF212" s="8"/>
      <c r="AG212" s="8"/>
      <c r="AH212" s="83" t="s">
        <v>762</v>
      </c>
      <c r="AI212" s="8"/>
      <c r="AJ212" s="8" t="s">
        <v>74</v>
      </c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1:54" hidden="1" x14ac:dyDescent="0.25">
      <c r="A213" s="126" t="s">
        <v>1880</v>
      </c>
      <c r="B213" s="169" t="s">
        <v>781</v>
      </c>
      <c r="C213" s="169" t="s">
        <v>1881</v>
      </c>
      <c r="D213" s="19">
        <v>43509</v>
      </c>
      <c r="E213" s="22">
        <v>43517</v>
      </c>
      <c r="F213" s="16" t="s">
        <v>561</v>
      </c>
      <c r="G213" s="15" t="s">
        <v>782</v>
      </c>
      <c r="H213" s="18" t="s">
        <v>783</v>
      </c>
      <c r="I213" s="18" t="s">
        <v>620</v>
      </c>
      <c r="J213" s="18" t="s">
        <v>85</v>
      </c>
      <c r="K213" s="18"/>
      <c r="M213" s="24" t="s">
        <v>537</v>
      </c>
      <c r="N213" s="18" t="s">
        <v>784</v>
      </c>
      <c r="O213" s="15">
        <v>32</v>
      </c>
      <c r="P213" s="15"/>
      <c r="Q213" s="15" t="s">
        <v>559</v>
      </c>
      <c r="R213" s="18" t="s">
        <v>59</v>
      </c>
      <c r="S213" s="15" t="s">
        <v>2122</v>
      </c>
      <c r="T213" s="104"/>
      <c r="U213" s="164"/>
      <c r="V213" s="105"/>
      <c r="W213" s="106"/>
      <c r="X213" s="110"/>
      <c r="Y213" s="111"/>
      <c r="Z213" s="112"/>
      <c r="AA213" s="113"/>
      <c r="AB213" s="15">
        <v>70</v>
      </c>
      <c r="AC213" s="15" t="s">
        <v>41</v>
      </c>
      <c r="AD213" s="15">
        <v>14</v>
      </c>
      <c r="AE213" s="15" t="s">
        <v>26</v>
      </c>
      <c r="AF213" s="8"/>
      <c r="AG213" s="8"/>
      <c r="AH213" s="83" t="s">
        <v>785</v>
      </c>
      <c r="AI213" s="8"/>
      <c r="AJ213" s="8" t="s">
        <v>74</v>
      </c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1:54" hidden="1" x14ac:dyDescent="0.25">
      <c r="A214" s="15"/>
      <c r="B214" s="169" t="s">
        <v>824</v>
      </c>
      <c r="C214" s="169"/>
      <c r="D214" s="19">
        <v>43511</v>
      </c>
      <c r="E214" s="15"/>
      <c r="F214" s="15" t="s">
        <v>822</v>
      </c>
      <c r="G214" s="15" t="s">
        <v>246</v>
      </c>
      <c r="H214" s="18" t="s">
        <v>819</v>
      </c>
      <c r="I214" s="18" t="s">
        <v>165</v>
      </c>
      <c r="J214" s="18" t="s">
        <v>820</v>
      </c>
      <c r="K214" s="18" t="s">
        <v>816</v>
      </c>
      <c r="M214" s="24" t="s">
        <v>537</v>
      </c>
      <c r="N214" s="18" t="s">
        <v>817</v>
      </c>
      <c r="O214" s="15"/>
      <c r="P214" s="15"/>
      <c r="Q214" s="15" t="s">
        <v>559</v>
      </c>
      <c r="R214" s="18"/>
      <c r="S214" s="15"/>
      <c r="T214" s="104"/>
      <c r="U214" s="164"/>
      <c r="V214" s="105"/>
      <c r="W214" s="106"/>
      <c r="X214" s="110"/>
      <c r="Y214" s="111"/>
      <c r="Z214" s="112"/>
      <c r="AA214" s="113"/>
      <c r="AB214" s="15">
        <v>70</v>
      </c>
      <c r="AC214" s="15" t="s">
        <v>41</v>
      </c>
      <c r="AD214" s="15">
        <v>14</v>
      </c>
      <c r="AE214" s="15" t="s">
        <v>26</v>
      </c>
      <c r="AF214" s="6"/>
      <c r="AG214" s="6"/>
      <c r="AH214" s="61"/>
      <c r="AI214" s="6"/>
      <c r="AJ214" s="8" t="s">
        <v>74</v>
      </c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54" hidden="1" x14ac:dyDescent="0.25">
      <c r="A215" s="15"/>
      <c r="B215" s="169" t="s">
        <v>843</v>
      </c>
      <c r="C215" s="169">
        <v>368</v>
      </c>
      <c r="D215" s="19">
        <v>43490</v>
      </c>
      <c r="E215" s="15"/>
      <c r="F215" s="15" t="s">
        <v>822</v>
      </c>
      <c r="G215" s="15" t="s">
        <v>839</v>
      </c>
      <c r="H215" s="18" t="s">
        <v>840</v>
      </c>
      <c r="I215" s="18"/>
      <c r="J215" s="18"/>
      <c r="K215" s="18" t="s">
        <v>840</v>
      </c>
      <c r="M215" s="24" t="s">
        <v>557</v>
      </c>
      <c r="N215" s="18" t="s">
        <v>841</v>
      </c>
      <c r="O215" s="15"/>
      <c r="P215" s="15"/>
      <c r="Q215" s="15" t="s">
        <v>559</v>
      </c>
      <c r="R215" s="18" t="s">
        <v>842</v>
      </c>
      <c r="S215" s="15"/>
      <c r="T215" s="104"/>
      <c r="U215" s="164"/>
      <c r="V215" s="105"/>
      <c r="W215" s="106"/>
      <c r="X215" s="110"/>
      <c r="Y215" s="111"/>
      <c r="Z215" s="112"/>
      <c r="AA215" s="113"/>
      <c r="AB215" s="15">
        <v>70</v>
      </c>
      <c r="AC215" s="15" t="s">
        <v>41</v>
      </c>
      <c r="AD215" s="15">
        <v>14</v>
      </c>
      <c r="AE215" s="15" t="s">
        <v>26</v>
      </c>
      <c r="AF215" s="6"/>
      <c r="AG215" s="6"/>
      <c r="AH215" s="61"/>
      <c r="AI215" s="6"/>
      <c r="AJ215" s="8" t="s">
        <v>74</v>
      </c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hidden="1" x14ac:dyDescent="0.25">
      <c r="A216" s="15" t="s">
        <v>2392</v>
      </c>
      <c r="B216" s="169" t="s">
        <v>845</v>
      </c>
      <c r="C216" s="169" t="s">
        <v>2391</v>
      </c>
      <c r="D216" s="19">
        <v>43511</v>
      </c>
      <c r="E216" s="19">
        <v>43664</v>
      </c>
      <c r="F216" s="15" t="s">
        <v>822</v>
      </c>
      <c r="G216" s="15" t="s">
        <v>53</v>
      </c>
      <c r="H216" s="18" t="s">
        <v>846</v>
      </c>
      <c r="I216" s="18" t="s">
        <v>847</v>
      </c>
      <c r="J216" s="18" t="s">
        <v>848</v>
      </c>
      <c r="K216" s="18"/>
      <c r="L216" s="31">
        <v>2468.19</v>
      </c>
      <c r="M216" s="24" t="s">
        <v>557</v>
      </c>
      <c r="N216" s="18" t="s">
        <v>849</v>
      </c>
      <c r="O216" s="15">
        <v>23</v>
      </c>
      <c r="P216" s="15"/>
      <c r="Q216" s="15" t="s">
        <v>559</v>
      </c>
      <c r="R216" s="18" t="s">
        <v>374</v>
      </c>
      <c r="S216" s="15" t="s">
        <v>2393</v>
      </c>
      <c r="T216" s="104">
        <v>199.62</v>
      </c>
      <c r="U216" s="164"/>
      <c r="V216" s="105"/>
      <c r="W216" s="106"/>
      <c r="X216" s="110"/>
      <c r="Y216" s="111"/>
      <c r="Z216" s="112"/>
      <c r="AA216" s="113"/>
      <c r="AB216" s="15">
        <v>70</v>
      </c>
      <c r="AC216" s="15" t="s">
        <v>41</v>
      </c>
      <c r="AD216" s="15">
        <v>14</v>
      </c>
      <c r="AE216" s="15" t="s">
        <v>26</v>
      </c>
      <c r="AF216" s="30"/>
      <c r="AG216" s="18"/>
      <c r="AH216" s="24"/>
      <c r="AI216" s="18"/>
      <c r="AJ216" s="18" t="s">
        <v>74</v>
      </c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hidden="1" x14ac:dyDescent="0.25">
      <c r="A217" s="15"/>
      <c r="B217" s="169" t="s">
        <v>850</v>
      </c>
      <c r="C217" s="169"/>
      <c r="D217" s="19">
        <v>43511</v>
      </c>
      <c r="E217" s="15"/>
      <c r="F217" s="15" t="s">
        <v>822</v>
      </c>
      <c r="G217" s="15" t="s">
        <v>53</v>
      </c>
      <c r="H217" s="18" t="s">
        <v>851</v>
      </c>
      <c r="I217" s="18" t="s">
        <v>438</v>
      </c>
      <c r="J217" s="18" t="s">
        <v>652</v>
      </c>
      <c r="K217" s="18"/>
      <c r="L217" s="31">
        <v>1778.73</v>
      </c>
      <c r="M217" s="24" t="s">
        <v>557</v>
      </c>
      <c r="N217" s="18" t="s">
        <v>461</v>
      </c>
      <c r="O217" s="15">
        <v>104</v>
      </c>
      <c r="P217" s="15"/>
      <c r="Q217" s="15" t="s">
        <v>559</v>
      </c>
      <c r="R217" s="18" t="s">
        <v>62</v>
      </c>
      <c r="S217" s="15"/>
      <c r="T217" s="104"/>
      <c r="U217" s="164"/>
      <c r="V217" s="105"/>
      <c r="W217" s="106"/>
      <c r="X217" s="110"/>
      <c r="Y217" s="111"/>
      <c r="Z217" s="112"/>
      <c r="AA217" s="113"/>
      <c r="AB217" s="15">
        <v>70</v>
      </c>
      <c r="AC217" s="15" t="s">
        <v>41</v>
      </c>
      <c r="AD217" s="15">
        <v>14</v>
      </c>
      <c r="AE217" s="15" t="s">
        <v>26</v>
      </c>
      <c r="AF217" s="30"/>
      <c r="AG217" s="18"/>
      <c r="AH217" s="24"/>
      <c r="AI217" s="18"/>
      <c r="AJ217" s="18" t="s">
        <v>74</v>
      </c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hidden="1" x14ac:dyDescent="0.25">
      <c r="A218" s="90" t="s">
        <v>1451</v>
      </c>
      <c r="B218" s="169" t="s">
        <v>902</v>
      </c>
      <c r="C218" s="169" t="s">
        <v>1801</v>
      </c>
      <c r="D218" s="19">
        <v>43521</v>
      </c>
      <c r="E218" s="19">
        <v>43557</v>
      </c>
      <c r="F218" s="15" t="s">
        <v>822</v>
      </c>
      <c r="G218" s="15" t="s">
        <v>53</v>
      </c>
      <c r="H218" s="18" t="s">
        <v>903</v>
      </c>
      <c r="I218" s="18" t="s">
        <v>60</v>
      </c>
      <c r="J218" s="18" t="s">
        <v>535</v>
      </c>
      <c r="K218" s="18"/>
      <c r="L218" s="28">
        <v>1285.18</v>
      </c>
      <c r="M218" s="24" t="s">
        <v>557</v>
      </c>
      <c r="N218" s="18" t="s">
        <v>904</v>
      </c>
      <c r="O218" s="15">
        <v>12</v>
      </c>
      <c r="P218" s="15"/>
      <c r="Q218" s="15" t="s">
        <v>559</v>
      </c>
      <c r="R218" s="18" t="s">
        <v>213</v>
      </c>
      <c r="S218" s="15"/>
      <c r="T218" s="104"/>
      <c r="U218" s="164"/>
      <c r="V218" s="105"/>
      <c r="W218" s="106"/>
      <c r="X218" s="110"/>
      <c r="Y218" s="111"/>
      <c r="Z218" s="112"/>
      <c r="AA218" s="113"/>
      <c r="AB218" s="15">
        <v>70</v>
      </c>
      <c r="AC218" s="15" t="s">
        <v>41</v>
      </c>
      <c r="AD218" s="15">
        <v>14</v>
      </c>
      <c r="AE218" s="15" t="s">
        <v>26</v>
      </c>
      <c r="AF218" s="6"/>
      <c r="AG218" s="6"/>
      <c r="AH218" s="61"/>
      <c r="AI218" s="6"/>
      <c r="AJ218" s="8" t="s">
        <v>74</v>
      </c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hidden="1" x14ac:dyDescent="0.25">
      <c r="A219" s="90" t="s">
        <v>1452</v>
      </c>
      <c r="B219" s="169" t="s">
        <v>908</v>
      </c>
      <c r="C219" s="169" t="s">
        <v>1799</v>
      </c>
      <c r="D219" s="19">
        <v>43522</v>
      </c>
      <c r="E219" s="19">
        <v>43558</v>
      </c>
      <c r="F219" s="15" t="s">
        <v>822</v>
      </c>
      <c r="G219" s="15" t="s">
        <v>909</v>
      </c>
      <c r="H219" s="18" t="s">
        <v>911</v>
      </c>
      <c r="I219" s="18" t="s">
        <v>763</v>
      </c>
      <c r="J219" s="18" t="s">
        <v>40</v>
      </c>
      <c r="K219" s="18" t="s">
        <v>910</v>
      </c>
      <c r="L219" s="28">
        <v>20200.509999999998</v>
      </c>
      <c r="M219" s="24" t="s">
        <v>557</v>
      </c>
      <c r="N219" s="18" t="s">
        <v>912</v>
      </c>
      <c r="O219" s="15" t="s">
        <v>913</v>
      </c>
      <c r="P219" s="15" t="s">
        <v>914</v>
      </c>
      <c r="Q219" s="15" t="s">
        <v>559</v>
      </c>
      <c r="R219" s="18" t="s">
        <v>230</v>
      </c>
      <c r="S219" s="15"/>
      <c r="T219" s="104"/>
      <c r="U219" s="164"/>
      <c r="V219" s="105"/>
      <c r="W219" s="106"/>
      <c r="X219" s="110"/>
      <c r="Y219" s="111"/>
      <c r="Z219" s="112"/>
      <c r="AA219" s="113"/>
      <c r="AB219" s="15">
        <v>70</v>
      </c>
      <c r="AC219" s="15" t="s">
        <v>41</v>
      </c>
      <c r="AD219" s="15">
        <v>14</v>
      </c>
      <c r="AE219" s="15" t="s">
        <v>26</v>
      </c>
      <c r="AF219" s="6"/>
      <c r="AG219" s="6"/>
      <c r="AH219" s="61"/>
      <c r="AI219" s="6"/>
      <c r="AJ219" s="8" t="s">
        <v>74</v>
      </c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hidden="1" x14ac:dyDescent="0.25">
      <c r="A220" s="90" t="s">
        <v>1811</v>
      </c>
      <c r="B220" s="169" t="s">
        <v>915</v>
      </c>
      <c r="C220" s="169" t="s">
        <v>1810</v>
      </c>
      <c r="D220" s="19">
        <v>43522</v>
      </c>
      <c r="E220" s="19">
        <v>43616</v>
      </c>
      <c r="F220" s="15" t="s">
        <v>822</v>
      </c>
      <c r="G220" s="15" t="s">
        <v>53</v>
      </c>
      <c r="H220" s="18" t="s">
        <v>916</v>
      </c>
      <c r="I220" s="18" t="s">
        <v>917</v>
      </c>
      <c r="J220" s="18" t="s">
        <v>918</v>
      </c>
      <c r="K220" s="18"/>
      <c r="L220" s="28">
        <v>16168.02</v>
      </c>
      <c r="M220" s="24" t="s">
        <v>537</v>
      </c>
      <c r="N220" s="18" t="s">
        <v>919</v>
      </c>
      <c r="O220" s="15">
        <v>979</v>
      </c>
      <c r="P220" s="15" t="s">
        <v>459</v>
      </c>
      <c r="Q220" s="15" t="s">
        <v>559</v>
      </c>
      <c r="R220" s="18" t="s">
        <v>373</v>
      </c>
      <c r="S220" s="15" t="s">
        <v>2124</v>
      </c>
      <c r="T220" s="104">
        <v>149.15</v>
      </c>
      <c r="U220" s="164"/>
      <c r="V220" s="105">
        <v>76.5</v>
      </c>
      <c r="W220" s="106"/>
      <c r="X220" s="110"/>
      <c r="Y220" s="111"/>
      <c r="Z220" s="112"/>
      <c r="AA220" s="113">
        <v>10</v>
      </c>
      <c r="AB220" s="15">
        <v>70</v>
      </c>
      <c r="AC220" s="15" t="s">
        <v>41</v>
      </c>
      <c r="AD220" s="15">
        <v>14</v>
      </c>
      <c r="AE220" s="15" t="s">
        <v>26</v>
      </c>
      <c r="AF220" s="30"/>
      <c r="AG220" s="18"/>
      <c r="AH220" s="24"/>
      <c r="AI220" s="18"/>
      <c r="AJ220" s="18" t="s">
        <v>74</v>
      </c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hidden="1" x14ac:dyDescent="0.25">
      <c r="A221" s="90" t="s">
        <v>1808</v>
      </c>
      <c r="B221" s="169" t="s">
        <v>953</v>
      </c>
      <c r="C221" s="169" t="s">
        <v>1809</v>
      </c>
      <c r="D221" s="19">
        <v>43525</v>
      </c>
      <c r="E221" s="19">
        <v>43601</v>
      </c>
      <c r="F221" s="15" t="s">
        <v>822</v>
      </c>
      <c r="G221" s="15" t="s">
        <v>53</v>
      </c>
      <c r="H221" s="18" t="s">
        <v>955</v>
      </c>
      <c r="I221" s="18" t="s">
        <v>30</v>
      </c>
      <c r="J221" s="18" t="s">
        <v>956</v>
      </c>
      <c r="K221" s="18" t="s">
        <v>954</v>
      </c>
      <c r="L221" s="28">
        <v>1619.32</v>
      </c>
      <c r="M221" s="24" t="s">
        <v>537</v>
      </c>
      <c r="N221" s="18" t="s">
        <v>957</v>
      </c>
      <c r="O221" s="15">
        <v>955</v>
      </c>
      <c r="P221" s="15"/>
      <c r="Q221" s="15" t="s">
        <v>559</v>
      </c>
      <c r="R221" s="18" t="s">
        <v>624</v>
      </c>
      <c r="S221" s="15" t="s">
        <v>2125</v>
      </c>
      <c r="T221" s="104">
        <v>101.42</v>
      </c>
      <c r="U221" s="164"/>
      <c r="V221" s="105">
        <v>38.22</v>
      </c>
      <c r="W221" s="106"/>
      <c r="X221" s="110"/>
      <c r="Y221" s="111"/>
      <c r="Z221" s="112"/>
      <c r="AA221" s="113"/>
      <c r="AB221" s="15">
        <v>70</v>
      </c>
      <c r="AC221" s="15" t="s">
        <v>41</v>
      </c>
      <c r="AD221" s="15">
        <v>14</v>
      </c>
      <c r="AE221" s="15" t="s">
        <v>26</v>
      </c>
      <c r="AF221" s="6"/>
      <c r="AG221" s="6"/>
      <c r="AH221" s="61"/>
      <c r="AI221" s="6"/>
      <c r="AJ221" s="8" t="s">
        <v>74</v>
      </c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hidden="1" x14ac:dyDescent="0.25">
      <c r="A222" s="15"/>
      <c r="B222" s="169" t="s">
        <v>1033</v>
      </c>
      <c r="C222" s="169"/>
      <c r="D222" s="19">
        <v>43536</v>
      </c>
      <c r="E222" s="15"/>
      <c r="F222" s="15" t="s">
        <v>822</v>
      </c>
      <c r="G222" s="15" t="s">
        <v>1034</v>
      </c>
      <c r="H222" s="37" t="s">
        <v>1035</v>
      </c>
      <c r="I222" s="18" t="s">
        <v>76</v>
      </c>
      <c r="J222" s="18" t="s">
        <v>976</v>
      </c>
      <c r="K222" s="18" t="s">
        <v>582</v>
      </c>
      <c r="L222" s="28"/>
      <c r="M222" s="24" t="s">
        <v>825</v>
      </c>
      <c r="N222" s="18" t="s">
        <v>1036</v>
      </c>
      <c r="O222" s="15" t="s">
        <v>1037</v>
      </c>
      <c r="P222" s="15"/>
      <c r="Q222" s="15" t="s">
        <v>559</v>
      </c>
      <c r="R222" s="18" t="s">
        <v>656</v>
      </c>
      <c r="S222" s="15"/>
      <c r="T222" s="104"/>
      <c r="U222" s="164"/>
      <c r="V222" s="105"/>
      <c r="W222" s="106"/>
      <c r="X222" s="110"/>
      <c r="Y222" s="111"/>
      <c r="Z222" s="112"/>
      <c r="AA222" s="113"/>
      <c r="AB222" s="15">
        <v>70</v>
      </c>
      <c r="AC222" s="15" t="s">
        <v>41</v>
      </c>
      <c r="AD222" s="15">
        <v>14</v>
      </c>
      <c r="AE222" s="15" t="s">
        <v>26</v>
      </c>
      <c r="AF222" s="6"/>
      <c r="AG222" s="6"/>
      <c r="AH222" s="61" t="s">
        <v>1038</v>
      </c>
      <c r="AI222" s="6"/>
      <c r="AJ222" s="8" t="s">
        <v>74</v>
      </c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hidden="1" x14ac:dyDescent="0.25">
      <c r="A223" s="15"/>
      <c r="B223" s="169" t="s">
        <v>1060</v>
      </c>
      <c r="C223" s="169"/>
      <c r="D223" s="19">
        <v>43538</v>
      </c>
      <c r="E223" s="15"/>
      <c r="F223" s="15" t="s">
        <v>822</v>
      </c>
      <c r="G223" s="15" t="s">
        <v>1061</v>
      </c>
      <c r="H223" s="37" t="s">
        <v>1063</v>
      </c>
      <c r="I223" s="18" t="s">
        <v>664</v>
      </c>
      <c r="J223" s="18" t="s">
        <v>146</v>
      </c>
      <c r="K223" s="18" t="s">
        <v>1062</v>
      </c>
      <c r="L223" s="28"/>
      <c r="M223" s="24" t="s">
        <v>537</v>
      </c>
      <c r="N223" s="18" t="s">
        <v>635</v>
      </c>
      <c r="O223" s="15">
        <v>438</v>
      </c>
      <c r="P223" s="15"/>
      <c r="Q223" s="15" t="s">
        <v>559</v>
      </c>
      <c r="R223" s="18" t="s">
        <v>636</v>
      </c>
      <c r="S223" s="15"/>
      <c r="T223" s="104"/>
      <c r="U223" s="164"/>
      <c r="V223" s="105"/>
      <c r="W223" s="106"/>
      <c r="X223" s="110"/>
      <c r="Y223" s="111"/>
      <c r="Z223" s="112"/>
      <c r="AA223" s="113"/>
      <c r="AB223" s="15">
        <v>70</v>
      </c>
      <c r="AC223" s="15" t="s">
        <v>41</v>
      </c>
      <c r="AD223" s="15">
        <v>14</v>
      </c>
      <c r="AE223" s="15" t="s">
        <v>26</v>
      </c>
      <c r="AF223" s="6"/>
      <c r="AG223" s="6"/>
      <c r="AH223" s="61" t="s">
        <v>1064</v>
      </c>
      <c r="AI223" s="6"/>
      <c r="AJ223" s="8" t="s">
        <v>74</v>
      </c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hidden="1" x14ac:dyDescent="0.25">
      <c r="A224" s="90" t="s">
        <v>1453</v>
      </c>
      <c r="B224" s="169" t="s">
        <v>1096</v>
      </c>
      <c r="C224" s="169" t="s">
        <v>1800</v>
      </c>
      <c r="D224" s="19">
        <v>43546</v>
      </c>
      <c r="E224" s="19">
        <v>43584</v>
      </c>
      <c r="F224" s="15" t="s">
        <v>822</v>
      </c>
      <c r="G224" s="15" t="s">
        <v>1097</v>
      </c>
      <c r="H224" s="37" t="s">
        <v>719</v>
      </c>
      <c r="I224" s="18" t="s">
        <v>84</v>
      </c>
      <c r="J224" s="18" t="s">
        <v>86</v>
      </c>
      <c r="K224" s="18" t="s">
        <v>721</v>
      </c>
      <c r="L224" s="28">
        <v>351872.36</v>
      </c>
      <c r="M224" s="24" t="s">
        <v>537</v>
      </c>
      <c r="N224" s="18" t="s">
        <v>1098</v>
      </c>
      <c r="O224" s="15">
        <v>10540</v>
      </c>
      <c r="P224" s="15"/>
      <c r="Q224" s="15" t="s">
        <v>559</v>
      </c>
      <c r="R224" s="18" t="s">
        <v>377</v>
      </c>
      <c r="S224" s="15"/>
      <c r="T224" s="104"/>
      <c r="U224" s="164"/>
      <c r="V224" s="105"/>
      <c r="W224" s="106"/>
      <c r="X224" s="110"/>
      <c r="Y224" s="111"/>
      <c r="Z224" s="112"/>
      <c r="AA224" s="113"/>
      <c r="AB224" s="15">
        <v>70</v>
      </c>
      <c r="AC224" s="15" t="s">
        <v>41</v>
      </c>
      <c r="AD224" s="15">
        <v>14</v>
      </c>
      <c r="AE224" s="15" t="s">
        <v>26</v>
      </c>
      <c r="AF224" s="6"/>
      <c r="AG224" s="6"/>
      <c r="AH224" s="61" t="s">
        <v>1099</v>
      </c>
      <c r="AI224" s="6"/>
      <c r="AJ224" s="8" t="s">
        <v>74</v>
      </c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hidden="1" x14ac:dyDescent="0.25">
      <c r="A225" s="15"/>
      <c r="B225" s="169" t="s">
        <v>1102</v>
      </c>
      <c r="C225" s="169"/>
      <c r="D225" s="19">
        <v>43549</v>
      </c>
      <c r="E225" s="15"/>
      <c r="F225" s="15" t="s">
        <v>822</v>
      </c>
      <c r="G225" s="15" t="s">
        <v>1103</v>
      </c>
      <c r="H225" s="37" t="s">
        <v>1104</v>
      </c>
      <c r="I225" s="18" t="s">
        <v>165</v>
      </c>
      <c r="J225" s="18" t="s">
        <v>898</v>
      </c>
      <c r="K225" s="18"/>
      <c r="L225" s="28"/>
      <c r="M225" s="24" t="s">
        <v>547</v>
      </c>
      <c r="N225" s="18" t="s">
        <v>546</v>
      </c>
      <c r="O225" s="15">
        <v>63</v>
      </c>
      <c r="P225" s="15"/>
      <c r="Q225" s="15" t="s">
        <v>559</v>
      </c>
      <c r="R225" s="18" t="s">
        <v>218</v>
      </c>
      <c r="S225" s="15"/>
      <c r="T225" s="104"/>
      <c r="U225" s="164"/>
      <c r="V225" s="105"/>
      <c r="W225" s="106"/>
      <c r="X225" s="110"/>
      <c r="Y225" s="111"/>
      <c r="Z225" s="112"/>
      <c r="AA225" s="113"/>
      <c r="AB225" s="15">
        <v>70</v>
      </c>
      <c r="AC225" s="15" t="s">
        <v>41</v>
      </c>
      <c r="AD225" s="15">
        <v>14</v>
      </c>
      <c r="AE225" s="15" t="s">
        <v>26</v>
      </c>
      <c r="AF225" s="6"/>
      <c r="AG225" s="6"/>
      <c r="AH225" s="61"/>
      <c r="AI225" s="6"/>
      <c r="AJ225" s="8" t="s">
        <v>74</v>
      </c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hidden="1" x14ac:dyDescent="0.25">
      <c r="A226" s="90" t="s">
        <v>1813</v>
      </c>
      <c r="B226" s="169" t="s">
        <v>1129</v>
      </c>
      <c r="C226" s="169" t="s">
        <v>1800</v>
      </c>
      <c r="D226" s="19">
        <v>43550</v>
      </c>
      <c r="E226" s="19">
        <v>43592</v>
      </c>
      <c r="F226" s="15" t="s">
        <v>822</v>
      </c>
      <c r="G226" s="15" t="s">
        <v>1130</v>
      </c>
      <c r="H226" s="37" t="s">
        <v>989</v>
      </c>
      <c r="I226" s="18"/>
      <c r="J226" s="18"/>
      <c r="K226" s="18" t="s">
        <v>989</v>
      </c>
      <c r="L226" s="28">
        <v>14541.15</v>
      </c>
      <c r="M226" s="24" t="s">
        <v>547</v>
      </c>
      <c r="N226" s="18" t="s">
        <v>826</v>
      </c>
      <c r="O226" s="15">
        <v>3650</v>
      </c>
      <c r="P226" s="15"/>
      <c r="Q226" s="15" t="s">
        <v>559</v>
      </c>
      <c r="R226" s="18" t="s">
        <v>366</v>
      </c>
      <c r="S226" s="15" t="s">
        <v>2126</v>
      </c>
      <c r="T226" s="104">
        <v>187.93</v>
      </c>
      <c r="U226" s="164"/>
      <c r="V226" s="105">
        <v>39.9</v>
      </c>
      <c r="W226" s="106"/>
      <c r="X226" s="110">
        <v>128.94</v>
      </c>
      <c r="Y226" s="111"/>
      <c r="Z226" s="112">
        <v>211.16</v>
      </c>
      <c r="AA226" s="113"/>
      <c r="AB226" s="15">
        <v>70</v>
      </c>
      <c r="AC226" s="15" t="s">
        <v>41</v>
      </c>
      <c r="AD226" s="15">
        <v>14</v>
      </c>
      <c r="AE226" s="15" t="s">
        <v>26</v>
      </c>
      <c r="AF226" s="6"/>
      <c r="AG226" s="6"/>
      <c r="AH226" s="61" t="s">
        <v>1131</v>
      </c>
      <c r="AI226" s="6"/>
      <c r="AJ226" s="8" t="s">
        <v>74</v>
      </c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hidden="1" x14ac:dyDescent="0.25">
      <c r="A227" s="90" t="s">
        <v>1514</v>
      </c>
      <c r="B227" s="169" t="s">
        <v>1148</v>
      </c>
      <c r="C227" s="169" t="s">
        <v>1820</v>
      </c>
      <c r="D227" s="19">
        <v>43551</v>
      </c>
      <c r="E227" s="19">
        <v>43615</v>
      </c>
      <c r="F227" s="15" t="s">
        <v>822</v>
      </c>
      <c r="G227" s="15" t="s">
        <v>1149</v>
      </c>
      <c r="H227" s="37" t="s">
        <v>1150</v>
      </c>
      <c r="I227" s="18" t="s">
        <v>1151</v>
      </c>
      <c r="J227" s="18" t="s">
        <v>37</v>
      </c>
      <c r="K227" s="18" t="s">
        <v>1275</v>
      </c>
      <c r="L227" s="28">
        <v>6045.39</v>
      </c>
      <c r="M227" s="24" t="s">
        <v>537</v>
      </c>
      <c r="N227" s="18" t="s">
        <v>1152</v>
      </c>
      <c r="O227" s="15">
        <v>75</v>
      </c>
      <c r="P227" s="15"/>
      <c r="Q227" s="15" t="s">
        <v>559</v>
      </c>
      <c r="R227" s="18" t="s">
        <v>62</v>
      </c>
      <c r="S227" s="15" t="s">
        <v>2127</v>
      </c>
      <c r="T227" s="104"/>
      <c r="U227" s="164"/>
      <c r="V227" s="105">
        <v>28800.66</v>
      </c>
      <c r="W227" s="106"/>
      <c r="X227" s="110"/>
      <c r="Y227" s="111"/>
      <c r="Z227" s="112"/>
      <c r="AA227" s="113"/>
      <c r="AB227" s="15">
        <v>70</v>
      </c>
      <c r="AC227" s="15" t="s">
        <v>41</v>
      </c>
      <c r="AD227" s="15">
        <v>14</v>
      </c>
      <c r="AE227" s="15" t="s">
        <v>26</v>
      </c>
      <c r="AF227" s="6"/>
      <c r="AG227" s="6"/>
      <c r="AH227" s="61"/>
      <c r="AI227" s="6"/>
      <c r="AJ227" s="8" t="s">
        <v>74</v>
      </c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hidden="1" x14ac:dyDescent="0.25">
      <c r="A228" s="90" t="s">
        <v>1532</v>
      </c>
      <c r="B228" s="169" t="s">
        <v>1176</v>
      </c>
      <c r="C228" s="169" t="s">
        <v>1823</v>
      </c>
      <c r="D228" s="19">
        <v>43560</v>
      </c>
      <c r="E228" s="19">
        <v>43627</v>
      </c>
      <c r="F228" s="15" t="s">
        <v>822</v>
      </c>
      <c r="G228" s="15" t="s">
        <v>1177</v>
      </c>
      <c r="H228" s="37" t="s">
        <v>1178</v>
      </c>
      <c r="I228" s="21" t="s">
        <v>1180</v>
      </c>
      <c r="J228" s="18" t="s">
        <v>1179</v>
      </c>
      <c r="K228" s="18" t="s">
        <v>480</v>
      </c>
      <c r="L228" s="28">
        <v>13524.46</v>
      </c>
      <c r="M228" s="24" t="s">
        <v>1181</v>
      </c>
      <c r="N228" s="18" t="s">
        <v>1182</v>
      </c>
      <c r="O228" s="15"/>
      <c r="P228" s="15"/>
      <c r="Q228" s="15" t="s">
        <v>559</v>
      </c>
      <c r="R228" s="18" t="s">
        <v>494</v>
      </c>
      <c r="S228" s="15" t="s">
        <v>2128</v>
      </c>
      <c r="T228" s="104">
        <v>181.06</v>
      </c>
      <c r="U228" s="164"/>
      <c r="V228" s="105"/>
      <c r="W228" s="106"/>
      <c r="X228" s="110">
        <v>144.84</v>
      </c>
      <c r="Y228" s="111"/>
      <c r="Z228" s="112">
        <v>162</v>
      </c>
      <c r="AA228" s="113"/>
      <c r="AB228" s="15">
        <v>70</v>
      </c>
      <c r="AC228" s="15" t="s">
        <v>41</v>
      </c>
      <c r="AD228" s="15">
        <v>14</v>
      </c>
      <c r="AE228" s="15" t="s">
        <v>26</v>
      </c>
      <c r="AF228" s="8"/>
      <c r="AG228" s="8"/>
      <c r="AH228" s="83" t="s">
        <v>1183</v>
      </c>
      <c r="AI228" s="8"/>
      <c r="AJ228" s="8" t="s">
        <v>74</v>
      </c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hidden="1" x14ac:dyDescent="0.25">
      <c r="A229" s="15"/>
      <c r="B229" s="169" t="s">
        <v>1219</v>
      </c>
      <c r="C229" s="169"/>
      <c r="D229" s="19">
        <v>43565</v>
      </c>
      <c r="E229" s="15"/>
      <c r="F229" s="15" t="s">
        <v>822</v>
      </c>
      <c r="G229" s="15" t="s">
        <v>1220</v>
      </c>
      <c r="H229" s="37" t="s">
        <v>1221</v>
      </c>
      <c r="I229" s="18"/>
      <c r="J229" s="18"/>
      <c r="K229" s="18"/>
      <c r="L229" s="28"/>
      <c r="M229" s="24" t="s">
        <v>594</v>
      </c>
      <c r="N229" s="18" t="s">
        <v>226</v>
      </c>
      <c r="O229" s="15">
        <v>6500</v>
      </c>
      <c r="P229" s="15"/>
      <c r="Q229" s="15" t="s">
        <v>559</v>
      </c>
      <c r="R229" s="18" t="s">
        <v>993</v>
      </c>
      <c r="S229" s="15"/>
      <c r="T229" s="104"/>
      <c r="U229" s="164"/>
      <c r="V229" s="105"/>
      <c r="W229" s="106"/>
      <c r="X229" s="110"/>
      <c r="Y229" s="111"/>
      <c r="Z229" s="112"/>
      <c r="AA229" s="113"/>
      <c r="AB229" s="15">
        <v>70</v>
      </c>
      <c r="AC229" s="15" t="s">
        <v>41</v>
      </c>
      <c r="AD229" s="15">
        <v>14</v>
      </c>
      <c r="AE229" s="15" t="s">
        <v>26</v>
      </c>
      <c r="AF229" s="30"/>
      <c r="AG229" s="18"/>
      <c r="AH229" s="24"/>
      <c r="AI229" s="18"/>
      <c r="AJ229" s="18" t="s">
        <v>74</v>
      </c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hidden="1" x14ac:dyDescent="0.25">
      <c r="A230" s="90" t="s">
        <v>1827</v>
      </c>
      <c r="B230" s="169" t="s">
        <v>1230</v>
      </c>
      <c r="C230" s="169" t="s">
        <v>1828</v>
      </c>
      <c r="D230" s="19">
        <v>43566</v>
      </c>
      <c r="E230" s="19">
        <v>43630</v>
      </c>
      <c r="F230" s="15" t="s">
        <v>822</v>
      </c>
      <c r="G230" s="15" t="s">
        <v>896</v>
      </c>
      <c r="H230" s="37" t="s">
        <v>1231</v>
      </c>
      <c r="I230" s="18" t="s">
        <v>1232</v>
      </c>
      <c r="J230" s="18" t="s">
        <v>60</v>
      </c>
      <c r="K230" s="18"/>
      <c r="L230" s="28">
        <v>2359.42</v>
      </c>
      <c r="M230" s="24" t="s">
        <v>557</v>
      </c>
      <c r="N230" s="18" t="s">
        <v>1233</v>
      </c>
      <c r="O230" s="15">
        <v>66</v>
      </c>
      <c r="P230" s="15"/>
      <c r="Q230" s="15" t="s">
        <v>559</v>
      </c>
      <c r="R230" s="18" t="s">
        <v>727</v>
      </c>
      <c r="S230" s="15" t="s">
        <v>2129</v>
      </c>
      <c r="T230" s="104">
        <v>67</v>
      </c>
      <c r="U230" s="164"/>
      <c r="V230" s="105"/>
      <c r="W230" s="106">
        <v>15</v>
      </c>
      <c r="X230" s="110"/>
      <c r="Y230" s="111"/>
      <c r="Z230" s="112"/>
      <c r="AA230" s="113"/>
      <c r="AB230" s="15">
        <v>70</v>
      </c>
      <c r="AC230" s="15" t="s">
        <v>41</v>
      </c>
      <c r="AD230" s="15">
        <v>14</v>
      </c>
      <c r="AE230" s="15" t="s">
        <v>26</v>
      </c>
      <c r="AF230" s="8"/>
      <c r="AG230" s="8"/>
      <c r="AH230" s="83"/>
      <c r="AI230" s="8"/>
      <c r="AJ230" s="8" t="s">
        <v>74</v>
      </c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hidden="1" x14ac:dyDescent="0.25">
      <c r="A231" s="90" t="s">
        <v>1926</v>
      </c>
      <c r="B231" s="169" t="s">
        <v>1239</v>
      </c>
      <c r="C231" s="169" t="s">
        <v>1810</v>
      </c>
      <c r="D231" s="19">
        <v>43567</v>
      </c>
      <c r="E231" s="19">
        <v>43630</v>
      </c>
      <c r="F231" s="15" t="s">
        <v>822</v>
      </c>
      <c r="G231" s="15" t="s">
        <v>1236</v>
      </c>
      <c r="H231" s="37" t="s">
        <v>1237</v>
      </c>
      <c r="I231" s="18" t="s">
        <v>1228</v>
      </c>
      <c r="J231" s="18" t="s">
        <v>555</v>
      </c>
      <c r="K231" s="18" t="s">
        <v>206</v>
      </c>
      <c r="L231" s="28">
        <v>2413.1999999999998</v>
      </c>
      <c r="M231" s="24" t="s">
        <v>557</v>
      </c>
      <c r="N231" s="18" t="s">
        <v>1238</v>
      </c>
      <c r="O231" s="15">
        <v>290</v>
      </c>
      <c r="P231" s="15"/>
      <c r="Q231" s="15" t="s">
        <v>559</v>
      </c>
      <c r="R231" s="18" t="s">
        <v>612</v>
      </c>
      <c r="S231" s="15" t="s">
        <v>2131</v>
      </c>
      <c r="T231" s="104">
        <v>70</v>
      </c>
      <c r="U231" s="164"/>
      <c r="V231" s="105"/>
      <c r="W231" s="106">
        <v>12.47</v>
      </c>
      <c r="X231" s="110"/>
      <c r="Y231" s="111"/>
      <c r="Z231" s="112"/>
      <c r="AA231" s="113"/>
      <c r="AB231" s="15">
        <v>70</v>
      </c>
      <c r="AC231" s="15" t="s">
        <v>41</v>
      </c>
      <c r="AD231" s="15">
        <v>14</v>
      </c>
      <c r="AE231" s="15" t="s">
        <v>26</v>
      </c>
      <c r="AF231" s="8"/>
      <c r="AG231" s="8"/>
      <c r="AH231" s="83"/>
      <c r="AI231" s="8"/>
      <c r="AJ231" s="8" t="s">
        <v>74</v>
      </c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ht="15.75" hidden="1" customHeight="1" x14ac:dyDescent="0.25">
      <c r="A232" s="90" t="s">
        <v>1531</v>
      </c>
      <c r="B232" s="169" t="s">
        <v>1332</v>
      </c>
      <c r="C232" s="169" t="s">
        <v>890</v>
      </c>
      <c r="D232" s="34">
        <v>43593</v>
      </c>
      <c r="E232" s="34">
        <v>43627</v>
      </c>
      <c r="F232" s="15" t="s">
        <v>822</v>
      </c>
      <c r="G232" s="169" t="s">
        <v>1336</v>
      </c>
      <c r="H232" s="171" t="s">
        <v>1297</v>
      </c>
      <c r="I232" s="174" t="s">
        <v>1180</v>
      </c>
      <c r="J232" s="174" t="s">
        <v>864</v>
      </c>
      <c r="K232" s="174" t="s">
        <v>868</v>
      </c>
      <c r="L232" s="31">
        <v>20572.400000000001</v>
      </c>
      <c r="M232" s="24" t="s">
        <v>557</v>
      </c>
      <c r="N232" s="66" t="s">
        <v>1333</v>
      </c>
      <c r="O232" s="169">
        <v>81</v>
      </c>
      <c r="Q232" s="15" t="s">
        <v>559</v>
      </c>
      <c r="R232" s="174" t="s">
        <v>1334</v>
      </c>
      <c r="S232" s="169" t="s">
        <v>2133</v>
      </c>
      <c r="T232" s="98">
        <v>1780.5</v>
      </c>
      <c r="V232" s="99">
        <v>48.5</v>
      </c>
      <c r="AB232" s="15">
        <v>70</v>
      </c>
      <c r="AC232" s="15" t="s">
        <v>41</v>
      </c>
      <c r="AD232" s="15">
        <v>14</v>
      </c>
      <c r="AE232" s="15" t="s">
        <v>26</v>
      </c>
      <c r="AH232" s="175" t="s">
        <v>1335</v>
      </c>
      <c r="AJ232" s="18" t="s">
        <v>74</v>
      </c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hidden="1" x14ac:dyDescent="0.25">
      <c r="A233" s="169"/>
      <c r="B233" s="169" t="s">
        <v>1337</v>
      </c>
      <c r="C233" s="169"/>
      <c r="D233" s="34">
        <v>43593</v>
      </c>
      <c r="F233" s="15" t="s">
        <v>822</v>
      </c>
      <c r="G233" s="169" t="s">
        <v>748</v>
      </c>
      <c r="H233" s="171" t="s">
        <v>1338</v>
      </c>
      <c r="I233" s="174" t="s">
        <v>36</v>
      </c>
      <c r="J233" s="174" t="s">
        <v>1339</v>
      </c>
      <c r="K233" s="174"/>
      <c r="M233" s="175" t="s">
        <v>537</v>
      </c>
      <c r="N233" s="66" t="s">
        <v>90</v>
      </c>
      <c r="O233" s="169">
        <v>24</v>
      </c>
      <c r="P233" s="169" t="s">
        <v>459</v>
      </c>
      <c r="Q233" s="15" t="s">
        <v>559</v>
      </c>
      <c r="R233" s="174" t="s">
        <v>181</v>
      </c>
      <c r="AB233" s="15">
        <v>70</v>
      </c>
      <c r="AC233" s="15" t="s">
        <v>41</v>
      </c>
      <c r="AD233" s="15">
        <v>14</v>
      </c>
      <c r="AE233" s="15" t="s">
        <v>26</v>
      </c>
      <c r="AH233" s="175" t="s">
        <v>762</v>
      </c>
      <c r="AJ233" s="18" t="s">
        <v>74</v>
      </c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hidden="1" x14ac:dyDescent="0.25">
      <c r="A234" s="127" t="s">
        <v>1441</v>
      </c>
      <c r="B234" s="169" t="s">
        <v>1342</v>
      </c>
      <c r="C234" s="169" t="s">
        <v>1832</v>
      </c>
      <c r="D234" s="34">
        <v>43593</v>
      </c>
      <c r="E234" s="34">
        <v>43620</v>
      </c>
      <c r="F234" s="15" t="s">
        <v>822</v>
      </c>
      <c r="G234" s="169" t="s">
        <v>2493</v>
      </c>
      <c r="H234" s="171" t="s">
        <v>1343</v>
      </c>
      <c r="I234" s="174" t="s">
        <v>716</v>
      </c>
      <c r="J234" s="174" t="s">
        <v>37</v>
      </c>
      <c r="K234" s="174" t="s">
        <v>1344</v>
      </c>
      <c r="L234" s="31">
        <v>31414.48</v>
      </c>
      <c r="M234" s="175" t="s">
        <v>537</v>
      </c>
      <c r="N234" s="66" t="s">
        <v>89</v>
      </c>
      <c r="O234" s="169">
        <v>75</v>
      </c>
      <c r="Q234" s="15" t="s">
        <v>559</v>
      </c>
      <c r="R234" s="174" t="s">
        <v>426</v>
      </c>
      <c r="S234" s="169" t="s">
        <v>2127</v>
      </c>
      <c r="T234" s="98">
        <v>350</v>
      </c>
      <c r="X234" s="107">
        <v>568.21</v>
      </c>
      <c r="Z234" s="109">
        <v>545.54</v>
      </c>
      <c r="AB234" s="15">
        <v>70</v>
      </c>
      <c r="AC234" s="15" t="s">
        <v>41</v>
      </c>
      <c r="AD234" s="15">
        <v>14</v>
      </c>
      <c r="AE234" s="15" t="s">
        <v>26</v>
      </c>
      <c r="AH234" s="14" t="s">
        <v>500</v>
      </c>
      <c r="AJ234" s="18" t="s">
        <v>74</v>
      </c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hidden="1" x14ac:dyDescent="0.25">
      <c r="A235" s="169"/>
      <c r="B235" s="169" t="s">
        <v>1391</v>
      </c>
      <c r="C235" s="169"/>
      <c r="D235" s="34">
        <v>43608</v>
      </c>
      <c r="F235" s="15" t="s">
        <v>822</v>
      </c>
      <c r="G235" s="169" t="s">
        <v>748</v>
      </c>
      <c r="H235" s="171" t="s">
        <v>1392</v>
      </c>
      <c r="I235" s="174" t="s">
        <v>681</v>
      </c>
      <c r="J235" s="174" t="s">
        <v>1393</v>
      </c>
      <c r="M235" s="175" t="s">
        <v>537</v>
      </c>
      <c r="N235" s="66" t="s">
        <v>1394</v>
      </c>
      <c r="O235" s="169">
        <v>18</v>
      </c>
      <c r="P235" s="169" t="s">
        <v>677</v>
      </c>
      <c r="Q235" s="15" t="s">
        <v>559</v>
      </c>
      <c r="R235" s="174" t="s">
        <v>185</v>
      </c>
      <c r="AB235" s="15">
        <v>70</v>
      </c>
      <c r="AC235" s="15" t="s">
        <v>41</v>
      </c>
      <c r="AD235" s="15">
        <v>14</v>
      </c>
      <c r="AE235" s="15" t="s">
        <v>26</v>
      </c>
      <c r="AJ235" s="18" t="s">
        <v>74</v>
      </c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hidden="1" x14ac:dyDescent="0.25">
      <c r="A236" s="169"/>
      <c r="B236" s="169" t="s">
        <v>1409</v>
      </c>
      <c r="C236" s="169"/>
      <c r="D236" s="34">
        <v>43613</v>
      </c>
      <c r="F236" s="15" t="s">
        <v>822</v>
      </c>
      <c r="G236" s="169" t="s">
        <v>1410</v>
      </c>
      <c r="H236" s="171" t="s">
        <v>1411</v>
      </c>
      <c r="I236" s="174" t="s">
        <v>1412</v>
      </c>
      <c r="J236" s="174" t="s">
        <v>647</v>
      </c>
      <c r="M236" s="175" t="s">
        <v>537</v>
      </c>
      <c r="N236" s="66" t="s">
        <v>226</v>
      </c>
      <c r="O236" s="169">
        <v>6500</v>
      </c>
      <c r="Q236" s="15" t="s">
        <v>559</v>
      </c>
      <c r="R236" s="174" t="s">
        <v>993</v>
      </c>
      <c r="AB236" s="15">
        <v>70</v>
      </c>
      <c r="AC236" s="15" t="s">
        <v>41</v>
      </c>
      <c r="AD236" s="15">
        <v>14</v>
      </c>
      <c r="AE236" s="15" t="s">
        <v>26</v>
      </c>
      <c r="AH236" s="14"/>
      <c r="AJ236" s="18" t="s">
        <v>74</v>
      </c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ht="15" hidden="1" x14ac:dyDescent="0.25">
      <c r="A237" s="82"/>
      <c r="B237" s="169" t="s">
        <v>1517</v>
      </c>
      <c r="C237" s="169"/>
      <c r="D237" s="34">
        <v>43626</v>
      </c>
      <c r="F237" s="15" t="s">
        <v>822</v>
      </c>
      <c r="G237" s="169" t="s">
        <v>163</v>
      </c>
      <c r="H237" s="171" t="s">
        <v>1518</v>
      </c>
      <c r="I237" s="174" t="s">
        <v>657</v>
      </c>
      <c r="J237" s="174" t="s">
        <v>1519</v>
      </c>
      <c r="K237" s="169" t="s">
        <v>1520</v>
      </c>
      <c r="M237" s="175" t="s">
        <v>537</v>
      </c>
      <c r="N237" s="66" t="s">
        <v>218</v>
      </c>
      <c r="O237" s="169" t="s">
        <v>61</v>
      </c>
      <c r="Q237" s="15" t="s">
        <v>559</v>
      </c>
      <c r="R237" s="174" t="s">
        <v>218</v>
      </c>
      <c r="AB237" s="15">
        <v>70</v>
      </c>
      <c r="AC237" s="15" t="s">
        <v>41</v>
      </c>
      <c r="AD237" s="15">
        <v>14</v>
      </c>
      <c r="AE237" s="15" t="s">
        <v>26</v>
      </c>
    </row>
    <row r="238" spans="1:54" hidden="1" x14ac:dyDescent="0.25">
      <c r="A238" s="127" t="s">
        <v>1890</v>
      </c>
      <c r="B238" s="169" t="s">
        <v>1543</v>
      </c>
      <c r="C238" s="169" t="s">
        <v>1891</v>
      </c>
      <c r="D238" s="34">
        <v>43628</v>
      </c>
      <c r="E238" s="34">
        <v>43669</v>
      </c>
      <c r="F238" s="15" t="s">
        <v>822</v>
      </c>
      <c r="G238" s="169" t="s">
        <v>163</v>
      </c>
      <c r="H238" s="171" t="s">
        <v>1544</v>
      </c>
      <c r="I238" s="174" t="s">
        <v>1356</v>
      </c>
      <c r="J238" s="174" t="s">
        <v>1545</v>
      </c>
      <c r="K238" s="169" t="s">
        <v>1546</v>
      </c>
      <c r="L238" s="31">
        <v>115570.92</v>
      </c>
      <c r="M238" s="175" t="s">
        <v>537</v>
      </c>
      <c r="N238" s="66" t="s">
        <v>1547</v>
      </c>
      <c r="O238" s="169">
        <v>39</v>
      </c>
      <c r="Q238" s="15" t="s">
        <v>559</v>
      </c>
      <c r="R238" s="174" t="s">
        <v>1548</v>
      </c>
      <c r="S238" s="169" t="s">
        <v>2134</v>
      </c>
      <c r="T238" s="98">
        <v>2110</v>
      </c>
      <c r="V238" s="99" t="s">
        <v>1944</v>
      </c>
      <c r="W238" s="100">
        <v>44.36</v>
      </c>
      <c r="X238" s="107">
        <v>1225.3599999999999</v>
      </c>
      <c r="Z238" s="109">
        <v>290.05</v>
      </c>
      <c r="AA238" s="78">
        <v>30</v>
      </c>
      <c r="AB238" s="15">
        <v>70</v>
      </c>
      <c r="AC238" s="15" t="s">
        <v>41</v>
      </c>
      <c r="AD238" s="15">
        <v>14</v>
      </c>
      <c r="AE238" s="15" t="s">
        <v>26</v>
      </c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hidden="1" x14ac:dyDescent="0.25">
      <c r="A239" s="127" t="s">
        <v>1877</v>
      </c>
      <c r="B239" s="169" t="s">
        <v>1583</v>
      </c>
      <c r="C239" s="169" t="s">
        <v>1878</v>
      </c>
      <c r="D239" s="34">
        <v>43635</v>
      </c>
      <c r="E239" s="34">
        <v>43668</v>
      </c>
      <c r="F239" s="15" t="s">
        <v>822</v>
      </c>
      <c r="G239" s="169" t="s">
        <v>45</v>
      </c>
      <c r="H239" s="171" t="s">
        <v>1584</v>
      </c>
      <c r="I239" s="174" t="s">
        <v>1431</v>
      </c>
      <c r="J239" s="174" t="s">
        <v>1430</v>
      </c>
      <c r="L239" s="31">
        <v>126668.65</v>
      </c>
      <c r="M239" s="175" t="s">
        <v>537</v>
      </c>
      <c r="N239" s="66" t="s">
        <v>1585</v>
      </c>
      <c r="O239" s="169">
        <v>5</v>
      </c>
      <c r="Q239" s="15" t="s">
        <v>559</v>
      </c>
      <c r="R239" s="174" t="s">
        <v>162</v>
      </c>
      <c r="S239" s="169" t="s">
        <v>2135</v>
      </c>
      <c r="T239" s="98">
        <v>1068.8699999999999</v>
      </c>
      <c r="V239" s="99">
        <v>39.9</v>
      </c>
      <c r="X239" s="107">
        <v>1523.52</v>
      </c>
      <c r="Z239" s="109">
        <v>211.16</v>
      </c>
      <c r="AB239" s="15">
        <v>70</v>
      </c>
      <c r="AC239" s="15" t="s">
        <v>41</v>
      </c>
      <c r="AD239" s="15">
        <v>14</v>
      </c>
      <c r="AE239" s="15" t="s">
        <v>26</v>
      </c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ht="18.75" hidden="1" customHeight="1" x14ac:dyDescent="0.25">
      <c r="A240" s="169"/>
      <c r="B240" s="169" t="s">
        <v>1599</v>
      </c>
      <c r="C240" s="169"/>
      <c r="D240" s="34">
        <v>43640</v>
      </c>
      <c r="F240" s="15" t="s">
        <v>822</v>
      </c>
      <c r="G240" s="169" t="s">
        <v>1600</v>
      </c>
      <c r="H240" s="171" t="s">
        <v>1601</v>
      </c>
      <c r="I240" s="174" t="s">
        <v>742</v>
      </c>
      <c r="J240" s="174" t="s">
        <v>1602</v>
      </c>
      <c r="K240" s="169" t="s">
        <v>1603</v>
      </c>
      <c r="M240" s="175" t="s">
        <v>537</v>
      </c>
      <c r="N240" s="66" t="s">
        <v>1604</v>
      </c>
      <c r="Q240" s="15" t="s">
        <v>559</v>
      </c>
      <c r="R240" s="174" t="s">
        <v>162</v>
      </c>
      <c r="AB240" s="15">
        <v>70</v>
      </c>
      <c r="AC240" s="15" t="s">
        <v>41</v>
      </c>
      <c r="AD240" s="15">
        <v>14</v>
      </c>
      <c r="AE240" s="15" t="s">
        <v>26</v>
      </c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hidden="1" x14ac:dyDescent="0.25">
      <c r="A241" s="169"/>
      <c r="B241" s="169" t="s">
        <v>1621</v>
      </c>
      <c r="C241" s="169"/>
      <c r="D241" s="34">
        <v>43643</v>
      </c>
      <c r="F241" s="15" t="s">
        <v>822</v>
      </c>
      <c r="G241" s="169" t="s">
        <v>748</v>
      </c>
      <c r="H241" s="171" t="s">
        <v>1622</v>
      </c>
      <c r="I241" s="174" t="s">
        <v>1623</v>
      </c>
      <c r="J241" s="174" t="s">
        <v>1624</v>
      </c>
      <c r="M241" s="175" t="s">
        <v>537</v>
      </c>
      <c r="N241" s="66" t="s">
        <v>1394</v>
      </c>
      <c r="O241" s="169">
        <v>18</v>
      </c>
      <c r="P241" s="169" t="s">
        <v>667</v>
      </c>
      <c r="Q241" s="15" t="s">
        <v>559</v>
      </c>
      <c r="R241" s="174" t="s">
        <v>185</v>
      </c>
      <c r="AB241" s="15">
        <v>70</v>
      </c>
      <c r="AC241" s="15" t="s">
        <v>41</v>
      </c>
      <c r="AD241" s="15">
        <v>14</v>
      </c>
      <c r="AE241" s="15" t="s">
        <v>26</v>
      </c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hidden="1" x14ac:dyDescent="0.25">
      <c r="A242" s="169" t="s">
        <v>2439</v>
      </c>
      <c r="B242" s="169" t="s">
        <v>1636</v>
      </c>
      <c r="C242" s="169" t="s">
        <v>2440</v>
      </c>
      <c r="D242" s="34">
        <v>43644</v>
      </c>
      <c r="E242" s="34">
        <v>43728</v>
      </c>
      <c r="F242" s="15" t="s">
        <v>822</v>
      </c>
      <c r="G242" s="169" t="s">
        <v>2442</v>
      </c>
      <c r="H242" s="171" t="s">
        <v>1915</v>
      </c>
      <c r="I242" s="174" t="s">
        <v>1153</v>
      </c>
      <c r="J242" s="174" t="s">
        <v>668</v>
      </c>
      <c r="L242" s="31">
        <v>5402.77</v>
      </c>
      <c r="M242" s="175" t="s">
        <v>537</v>
      </c>
      <c r="N242" s="66" t="s">
        <v>780</v>
      </c>
      <c r="O242" s="169">
        <v>60</v>
      </c>
      <c r="Q242" s="15" t="s">
        <v>559</v>
      </c>
      <c r="R242" s="174" t="s">
        <v>636</v>
      </c>
      <c r="S242" s="169" t="s">
        <v>2441</v>
      </c>
      <c r="T242" s="98">
        <v>91.92</v>
      </c>
      <c r="AB242" s="15">
        <v>70</v>
      </c>
      <c r="AC242" s="15" t="s">
        <v>41</v>
      </c>
      <c r="AD242" s="15">
        <v>14</v>
      </c>
      <c r="AE242" s="15" t="s">
        <v>26</v>
      </c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hidden="1" x14ac:dyDescent="0.25">
      <c r="A243" s="169"/>
      <c r="B243" s="169" t="s">
        <v>1646</v>
      </c>
      <c r="C243" s="169"/>
      <c r="D243" s="34">
        <v>43648</v>
      </c>
      <c r="F243" s="15" t="s">
        <v>822</v>
      </c>
      <c r="G243" s="169" t="s">
        <v>1647</v>
      </c>
      <c r="H243" s="171" t="s">
        <v>1648</v>
      </c>
      <c r="I243" s="174" t="s">
        <v>1649</v>
      </c>
      <c r="J243" s="174" t="s">
        <v>145</v>
      </c>
      <c r="M243" s="175" t="s">
        <v>537</v>
      </c>
      <c r="N243" s="66" t="s">
        <v>1650</v>
      </c>
      <c r="Q243" s="15" t="s">
        <v>559</v>
      </c>
      <c r="R243" s="174" t="s">
        <v>1651</v>
      </c>
      <c r="AB243" s="15">
        <v>70</v>
      </c>
      <c r="AC243" s="15" t="s">
        <v>41</v>
      </c>
      <c r="AD243" s="15">
        <v>14</v>
      </c>
      <c r="AE243" s="15" t="s">
        <v>26</v>
      </c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hidden="1" x14ac:dyDescent="0.25">
      <c r="A244" s="169" t="s">
        <v>2205</v>
      </c>
      <c r="B244" s="169" t="s">
        <v>1707</v>
      </c>
      <c r="C244" s="169" t="s">
        <v>2206</v>
      </c>
      <c r="D244" s="34">
        <v>43658</v>
      </c>
      <c r="E244" s="34">
        <v>43699</v>
      </c>
      <c r="F244" s="15" t="s">
        <v>822</v>
      </c>
      <c r="G244" s="169" t="s">
        <v>1708</v>
      </c>
      <c r="H244" s="171" t="s">
        <v>1709</v>
      </c>
      <c r="I244" s="174" t="s">
        <v>627</v>
      </c>
      <c r="J244" s="174" t="s">
        <v>457</v>
      </c>
      <c r="K244" s="169" t="s">
        <v>628</v>
      </c>
      <c r="L244" s="31">
        <v>129165.87</v>
      </c>
      <c r="M244" s="175" t="s">
        <v>557</v>
      </c>
      <c r="N244" s="66" t="s">
        <v>826</v>
      </c>
      <c r="O244" s="169" t="s">
        <v>996</v>
      </c>
      <c r="Q244" s="15" t="s">
        <v>559</v>
      </c>
      <c r="R244" s="174" t="s">
        <v>218</v>
      </c>
      <c r="S244" s="169" t="s">
        <v>2207</v>
      </c>
      <c r="T244" s="98">
        <v>1064.8699999999999</v>
      </c>
      <c r="X244" s="107">
        <v>1916.77</v>
      </c>
      <c r="AB244" s="15">
        <v>70</v>
      </c>
      <c r="AC244" s="15" t="s">
        <v>41</v>
      </c>
      <c r="AD244" s="15">
        <v>14</v>
      </c>
      <c r="AE244" s="15" t="s">
        <v>26</v>
      </c>
      <c r="AH244" s="14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hidden="1" x14ac:dyDescent="0.25">
      <c r="A245" s="169" t="s">
        <v>2108</v>
      </c>
      <c r="B245" s="169" t="s">
        <v>1722</v>
      </c>
      <c r="C245" s="169" t="s">
        <v>2149</v>
      </c>
      <c r="D245" s="34">
        <v>43658</v>
      </c>
      <c r="E245" s="34">
        <v>43692</v>
      </c>
      <c r="F245" s="15" t="s">
        <v>822</v>
      </c>
      <c r="G245" s="169" t="s">
        <v>1726</v>
      </c>
      <c r="H245" s="17" t="s">
        <v>1370</v>
      </c>
      <c r="I245" s="174" t="s">
        <v>1723</v>
      </c>
      <c r="J245" s="174" t="s">
        <v>593</v>
      </c>
      <c r="K245" s="41" t="s">
        <v>202</v>
      </c>
      <c r="L245" s="31">
        <v>136672.54</v>
      </c>
      <c r="M245" s="175" t="s">
        <v>537</v>
      </c>
      <c r="N245" s="66" t="s">
        <v>1724</v>
      </c>
      <c r="Q245" s="15" t="s">
        <v>559</v>
      </c>
      <c r="R245" s="174" t="s">
        <v>1725</v>
      </c>
      <c r="S245" s="169" t="s">
        <v>2107</v>
      </c>
      <c r="AB245" s="15">
        <v>70</v>
      </c>
      <c r="AC245" s="15" t="s">
        <v>41</v>
      </c>
      <c r="AD245" s="15">
        <v>14</v>
      </c>
      <c r="AE245" s="15" t="s">
        <v>26</v>
      </c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hidden="1" x14ac:dyDescent="0.25">
      <c r="A246" s="169" t="s">
        <v>2150</v>
      </c>
      <c r="B246" s="169" t="s">
        <v>1745</v>
      </c>
      <c r="C246" s="169" t="s">
        <v>2149</v>
      </c>
      <c r="D246" s="34">
        <v>43661</v>
      </c>
      <c r="E246" s="34">
        <v>43692</v>
      </c>
      <c r="F246" s="15" t="s">
        <v>822</v>
      </c>
      <c r="G246" s="169" t="s">
        <v>1746</v>
      </c>
      <c r="H246" s="17" t="s">
        <v>1370</v>
      </c>
      <c r="I246" s="174" t="s">
        <v>1723</v>
      </c>
      <c r="J246" s="174" t="s">
        <v>593</v>
      </c>
      <c r="K246" s="41" t="s">
        <v>202</v>
      </c>
      <c r="L246" s="31">
        <v>110225.45</v>
      </c>
      <c r="M246" s="175" t="s">
        <v>537</v>
      </c>
      <c r="N246" s="66" t="s">
        <v>205</v>
      </c>
      <c r="Q246" s="15" t="s">
        <v>559</v>
      </c>
      <c r="R246" s="174" t="s">
        <v>1725</v>
      </c>
      <c r="S246" s="169" t="s">
        <v>2107</v>
      </c>
      <c r="AB246" s="15">
        <v>70</v>
      </c>
      <c r="AC246" s="15" t="s">
        <v>41</v>
      </c>
      <c r="AD246" s="15">
        <v>14</v>
      </c>
      <c r="AE246" s="15" t="s">
        <v>26</v>
      </c>
      <c r="AH246" s="14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hidden="1" x14ac:dyDescent="0.25">
      <c r="A247" s="169" t="s">
        <v>2467</v>
      </c>
      <c r="B247" s="169" t="s">
        <v>1892</v>
      </c>
      <c r="C247" s="169" t="s">
        <v>2466</v>
      </c>
      <c r="D247" s="34">
        <v>43669</v>
      </c>
      <c r="E247" s="34">
        <v>43732</v>
      </c>
      <c r="F247" s="15" t="s">
        <v>822</v>
      </c>
      <c r="G247" s="169" t="s">
        <v>762</v>
      </c>
      <c r="H247" s="171" t="s">
        <v>1893</v>
      </c>
      <c r="I247" s="174" t="s">
        <v>447</v>
      </c>
      <c r="J247" s="174" t="s">
        <v>31</v>
      </c>
      <c r="L247" s="31">
        <v>24771.94</v>
      </c>
      <c r="M247" s="175" t="s">
        <v>537</v>
      </c>
      <c r="N247" s="66" t="s">
        <v>461</v>
      </c>
      <c r="O247" s="169">
        <v>311</v>
      </c>
      <c r="Q247" s="15" t="s">
        <v>559</v>
      </c>
      <c r="R247" s="174" t="s">
        <v>895</v>
      </c>
      <c r="S247" s="169" t="s">
        <v>2468</v>
      </c>
      <c r="T247" s="98">
        <v>430</v>
      </c>
      <c r="V247" s="99">
        <v>36.229999999999997</v>
      </c>
      <c r="AB247" s="15">
        <v>70</v>
      </c>
      <c r="AC247" s="15" t="s">
        <v>41</v>
      </c>
      <c r="AD247" s="15">
        <v>14</v>
      </c>
      <c r="AE247" s="15" t="s">
        <v>26</v>
      </c>
      <c r="AH247" s="14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s="1" customFormat="1" hidden="1" x14ac:dyDescent="0.25">
      <c r="A248" s="16" t="s">
        <v>251</v>
      </c>
      <c r="B248" s="35" t="s">
        <v>1324</v>
      </c>
      <c r="C248" s="35"/>
      <c r="D248" s="22">
        <v>43410</v>
      </c>
      <c r="E248" s="16"/>
      <c r="F248" s="41" t="s">
        <v>562</v>
      </c>
      <c r="G248" s="21"/>
      <c r="H248" s="37" t="s">
        <v>169</v>
      </c>
      <c r="I248" s="21" t="s">
        <v>85</v>
      </c>
      <c r="J248" s="21" t="s">
        <v>170</v>
      </c>
      <c r="K248" s="37"/>
      <c r="L248" s="140"/>
      <c r="M248" s="35" t="s">
        <v>537</v>
      </c>
      <c r="N248" s="37" t="s">
        <v>171</v>
      </c>
      <c r="O248" s="41">
        <v>40</v>
      </c>
      <c r="P248" s="16"/>
      <c r="Q248" s="15" t="s">
        <v>559</v>
      </c>
      <c r="R248" s="37" t="s">
        <v>172</v>
      </c>
      <c r="S248" s="41"/>
      <c r="T248" s="98"/>
      <c r="U248" s="98"/>
      <c r="V248" s="99"/>
      <c r="W248" s="100"/>
      <c r="X248" s="107"/>
      <c r="Y248" s="108"/>
      <c r="Z248" s="109"/>
      <c r="AA248" s="78"/>
      <c r="AB248" s="16">
        <v>70</v>
      </c>
      <c r="AC248" s="16" t="s">
        <v>41</v>
      </c>
      <c r="AD248" s="16">
        <v>14</v>
      </c>
      <c r="AE248" s="16" t="s">
        <v>26</v>
      </c>
      <c r="AF248" s="148"/>
      <c r="AG248" s="21"/>
      <c r="AH248" s="41"/>
      <c r="AI248" s="16"/>
      <c r="AJ248" s="21" t="s">
        <v>74</v>
      </c>
      <c r="AK248" s="149"/>
      <c r="AL248" s="149"/>
      <c r="AM248" s="149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</row>
    <row r="249" spans="1:54" s="1" customFormat="1" hidden="1" x14ac:dyDescent="0.25">
      <c r="A249" s="126" t="s">
        <v>1525</v>
      </c>
      <c r="B249" s="35" t="s">
        <v>271</v>
      </c>
      <c r="C249" s="35" t="s">
        <v>1822</v>
      </c>
      <c r="D249" s="22">
        <v>43432</v>
      </c>
      <c r="E249" s="22">
        <v>43613</v>
      </c>
      <c r="F249" s="41" t="s">
        <v>562</v>
      </c>
      <c r="G249" s="21" t="s">
        <v>156</v>
      </c>
      <c r="H249" s="37" t="s">
        <v>225</v>
      </c>
      <c r="I249" s="21" t="s">
        <v>31</v>
      </c>
      <c r="J249" s="21" t="s">
        <v>39</v>
      </c>
      <c r="K249" s="37"/>
      <c r="L249" s="140">
        <v>5788.97</v>
      </c>
      <c r="M249" s="35" t="s">
        <v>537</v>
      </c>
      <c r="N249" s="37" t="s">
        <v>226</v>
      </c>
      <c r="O249" s="41">
        <v>7846</v>
      </c>
      <c r="P249" s="16"/>
      <c r="Q249" s="15" t="s">
        <v>559</v>
      </c>
      <c r="R249" s="37" t="s">
        <v>49</v>
      </c>
      <c r="S249" s="41"/>
      <c r="T249" s="98">
        <v>70.3</v>
      </c>
      <c r="U249" s="98"/>
      <c r="V249" s="99"/>
      <c r="W249" s="100"/>
      <c r="X249" s="107"/>
      <c r="Y249" s="108"/>
      <c r="Z249" s="109"/>
      <c r="AA249" s="78"/>
      <c r="AB249" s="16">
        <v>70</v>
      </c>
      <c r="AC249" s="16" t="s">
        <v>41</v>
      </c>
      <c r="AD249" s="16">
        <v>14</v>
      </c>
      <c r="AE249" s="16" t="s">
        <v>26</v>
      </c>
      <c r="AF249" s="148"/>
      <c r="AG249" s="21"/>
      <c r="AH249" s="7" t="s">
        <v>227</v>
      </c>
      <c r="AI249" s="16"/>
      <c r="AJ249" s="21" t="s">
        <v>74</v>
      </c>
      <c r="AK249" s="149"/>
      <c r="AL249" s="149"/>
      <c r="AM249" s="149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</row>
    <row r="250" spans="1:54" s="1" customFormat="1" hidden="1" x14ac:dyDescent="0.25">
      <c r="A250" s="126" t="s">
        <v>1516</v>
      </c>
      <c r="B250" s="35" t="s">
        <v>275</v>
      </c>
      <c r="C250" s="35" t="s">
        <v>1826</v>
      </c>
      <c r="D250" s="22">
        <v>43493</v>
      </c>
      <c r="E250" s="22">
        <v>43553</v>
      </c>
      <c r="F250" s="41" t="s">
        <v>562</v>
      </c>
      <c r="G250" s="21" t="s">
        <v>801</v>
      </c>
      <c r="H250" s="17" t="s">
        <v>605</v>
      </c>
      <c r="I250" s="17" t="s">
        <v>604</v>
      </c>
      <c r="J250" s="17" t="s">
        <v>606</v>
      </c>
      <c r="K250" s="17"/>
      <c r="L250" s="140">
        <v>2183.5500000000002</v>
      </c>
      <c r="M250" s="35" t="s">
        <v>537</v>
      </c>
      <c r="N250" s="17" t="s">
        <v>607</v>
      </c>
      <c r="O250" s="27">
        <v>46</v>
      </c>
      <c r="P250" s="27"/>
      <c r="Q250" s="15" t="s">
        <v>559</v>
      </c>
      <c r="R250" s="17" t="s">
        <v>224</v>
      </c>
      <c r="S250" s="16" t="s">
        <v>2116</v>
      </c>
      <c r="T250" s="98">
        <v>54.23</v>
      </c>
      <c r="U250" s="98"/>
      <c r="V250" s="99">
        <v>29.95</v>
      </c>
      <c r="W250" s="100"/>
      <c r="X250" s="107"/>
      <c r="Y250" s="108"/>
      <c r="Z250" s="109"/>
      <c r="AA250" s="78"/>
      <c r="AB250" s="16">
        <v>70</v>
      </c>
      <c r="AC250" s="16" t="s">
        <v>41</v>
      </c>
      <c r="AD250" s="16">
        <v>14</v>
      </c>
      <c r="AE250" s="16" t="s">
        <v>26</v>
      </c>
      <c r="AF250" s="148"/>
      <c r="AG250" s="21"/>
      <c r="AH250" s="150"/>
      <c r="AI250" s="21"/>
      <c r="AJ250" s="21" t="s">
        <v>74</v>
      </c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</row>
    <row r="251" spans="1:54" s="1" customFormat="1" hidden="1" x14ac:dyDescent="0.25">
      <c r="A251" s="126" t="s">
        <v>1444</v>
      </c>
      <c r="B251" s="35" t="s">
        <v>276</v>
      </c>
      <c r="C251" s="35" t="s">
        <v>1785</v>
      </c>
      <c r="D251" s="22">
        <v>43518</v>
      </c>
      <c r="E251" s="22">
        <v>43567</v>
      </c>
      <c r="F251" s="41" t="s">
        <v>562</v>
      </c>
      <c r="G251" s="16" t="s">
        <v>876</v>
      </c>
      <c r="H251" s="21" t="s">
        <v>877</v>
      </c>
      <c r="I251" s="21" t="s">
        <v>684</v>
      </c>
      <c r="J251" s="21" t="s">
        <v>449</v>
      </c>
      <c r="K251" s="21" t="s">
        <v>878</v>
      </c>
      <c r="L251" s="140">
        <v>176.69</v>
      </c>
      <c r="M251" s="35" t="s">
        <v>537</v>
      </c>
      <c r="N251" s="21" t="s">
        <v>691</v>
      </c>
      <c r="O251" s="16">
        <v>720</v>
      </c>
      <c r="P251" s="16"/>
      <c r="Q251" s="15" t="s">
        <v>559</v>
      </c>
      <c r="R251" s="21" t="s">
        <v>566</v>
      </c>
      <c r="S251" s="16"/>
      <c r="T251" s="98"/>
      <c r="U251" s="98"/>
      <c r="V251" s="99"/>
      <c r="W251" s="100"/>
      <c r="X251" s="107"/>
      <c r="Y251" s="108"/>
      <c r="Z251" s="109"/>
      <c r="AA251" s="78"/>
      <c r="AB251" s="16">
        <v>70</v>
      </c>
      <c r="AC251" s="16" t="s">
        <v>41</v>
      </c>
      <c r="AD251" s="16">
        <v>14</v>
      </c>
      <c r="AE251" s="16" t="s">
        <v>26</v>
      </c>
      <c r="AF251" s="148"/>
      <c r="AG251" s="21"/>
      <c r="AH251" s="25" t="s">
        <v>879</v>
      </c>
      <c r="AI251" s="21"/>
      <c r="AJ251" s="21" t="s">
        <v>74</v>
      </c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</row>
    <row r="252" spans="1:54" s="1" customFormat="1" hidden="1" x14ac:dyDescent="0.25">
      <c r="A252" s="126" t="s">
        <v>1456</v>
      </c>
      <c r="B252" s="35" t="s">
        <v>533</v>
      </c>
      <c r="C252" s="35" t="s">
        <v>1807</v>
      </c>
      <c r="D252" s="22">
        <v>43518</v>
      </c>
      <c r="E252" s="22">
        <v>43552</v>
      </c>
      <c r="F252" s="41" t="s">
        <v>562</v>
      </c>
      <c r="G252" s="16" t="s">
        <v>896</v>
      </c>
      <c r="H252" s="21" t="s">
        <v>891</v>
      </c>
      <c r="I252" s="21" t="s">
        <v>646</v>
      </c>
      <c r="J252" s="21" t="s">
        <v>892</v>
      </c>
      <c r="K252" s="21" t="s">
        <v>562</v>
      </c>
      <c r="L252" s="140">
        <v>679.55</v>
      </c>
      <c r="M252" s="35" t="s">
        <v>537</v>
      </c>
      <c r="N252" s="21" t="s">
        <v>894</v>
      </c>
      <c r="O252" s="16">
        <v>31</v>
      </c>
      <c r="P252" s="16"/>
      <c r="Q252" s="15" t="s">
        <v>559</v>
      </c>
      <c r="R252" s="21" t="s">
        <v>895</v>
      </c>
      <c r="S252" s="16"/>
      <c r="T252" s="98"/>
      <c r="U252" s="98"/>
      <c r="V252" s="99"/>
      <c r="W252" s="100"/>
      <c r="X252" s="107"/>
      <c r="Y252" s="108"/>
      <c r="Z252" s="109"/>
      <c r="AA252" s="78"/>
      <c r="AB252" s="16">
        <v>70</v>
      </c>
      <c r="AC252" s="16" t="s">
        <v>41</v>
      </c>
      <c r="AD252" s="16">
        <v>14</v>
      </c>
      <c r="AE252" s="16" t="s">
        <v>26</v>
      </c>
      <c r="AF252" s="148"/>
      <c r="AG252" s="21"/>
      <c r="AH252" s="150"/>
      <c r="AI252" s="21"/>
      <c r="AJ252" s="21" t="s">
        <v>74</v>
      </c>
      <c r="AK252" s="147"/>
      <c r="AL252" s="147"/>
      <c r="AM252" s="147"/>
    </row>
    <row r="253" spans="1:54" s="1" customFormat="1" hidden="1" x14ac:dyDescent="0.25">
      <c r="A253" s="16" t="s">
        <v>2692</v>
      </c>
      <c r="B253" s="35" t="s">
        <v>598</v>
      </c>
      <c r="C253" s="35" t="s">
        <v>2277</v>
      </c>
      <c r="D253" s="22">
        <v>43522</v>
      </c>
      <c r="E253" s="22">
        <v>43761</v>
      </c>
      <c r="F253" s="41" t="s">
        <v>562</v>
      </c>
      <c r="G253" s="16" t="s">
        <v>762</v>
      </c>
      <c r="H253" s="21" t="s">
        <v>905</v>
      </c>
      <c r="I253" s="21" t="s">
        <v>906</v>
      </c>
      <c r="J253" s="21" t="s">
        <v>87</v>
      </c>
      <c r="K253" s="21"/>
      <c r="L253" s="151">
        <v>950.26</v>
      </c>
      <c r="M253" s="35" t="s">
        <v>537</v>
      </c>
      <c r="N253" s="21" t="s">
        <v>907</v>
      </c>
      <c r="O253" s="16">
        <v>31</v>
      </c>
      <c r="P253" s="16"/>
      <c r="Q253" s="15" t="s">
        <v>559</v>
      </c>
      <c r="R253" s="21" t="s">
        <v>844</v>
      </c>
      <c r="S253" s="16" t="s">
        <v>2693</v>
      </c>
      <c r="T253" s="98">
        <v>65.12</v>
      </c>
      <c r="U253" s="98"/>
      <c r="V253" s="99">
        <v>18</v>
      </c>
      <c r="W253" s="100"/>
      <c r="X253" s="107"/>
      <c r="Y253" s="108"/>
      <c r="Z253" s="109"/>
      <c r="AA253" s="78"/>
      <c r="AB253" s="16">
        <v>70</v>
      </c>
      <c r="AC253" s="16" t="s">
        <v>41</v>
      </c>
      <c r="AD253" s="16">
        <v>14</v>
      </c>
      <c r="AE253" s="16" t="s">
        <v>26</v>
      </c>
      <c r="AF253" s="148"/>
      <c r="AG253" s="21"/>
      <c r="AH253" s="25"/>
      <c r="AI253" s="21"/>
      <c r="AJ253" s="149" t="s">
        <v>74</v>
      </c>
      <c r="AK253" s="147"/>
      <c r="AL253" s="147"/>
      <c r="AM253" s="147"/>
    </row>
    <row r="254" spans="1:54" s="1" customFormat="1" hidden="1" x14ac:dyDescent="0.25">
      <c r="A254" s="16"/>
      <c r="B254" s="35" t="s">
        <v>625</v>
      </c>
      <c r="C254" s="35"/>
      <c r="D254" s="22">
        <v>43530</v>
      </c>
      <c r="E254" s="16"/>
      <c r="F254" s="41" t="s">
        <v>562</v>
      </c>
      <c r="G254" s="16" t="s">
        <v>163</v>
      </c>
      <c r="H254" s="37" t="s">
        <v>811</v>
      </c>
      <c r="I254" s="21" t="s">
        <v>451</v>
      </c>
      <c r="J254" s="21" t="s">
        <v>165</v>
      </c>
      <c r="K254" s="21" t="s">
        <v>994</v>
      </c>
      <c r="L254" s="151"/>
      <c r="M254" s="35" t="s">
        <v>537</v>
      </c>
      <c r="N254" s="21" t="s">
        <v>995</v>
      </c>
      <c r="O254" s="16">
        <v>2</v>
      </c>
      <c r="P254" s="16"/>
      <c r="Q254" s="15" t="s">
        <v>559</v>
      </c>
      <c r="R254" s="21" t="s">
        <v>374</v>
      </c>
      <c r="S254" s="16"/>
      <c r="T254" s="98"/>
      <c r="U254" s="98"/>
      <c r="V254" s="99"/>
      <c r="W254" s="100"/>
      <c r="X254" s="107"/>
      <c r="Y254" s="108"/>
      <c r="Z254" s="109"/>
      <c r="AA254" s="78"/>
      <c r="AB254" s="16">
        <v>70</v>
      </c>
      <c r="AC254" s="16" t="s">
        <v>41</v>
      </c>
      <c r="AD254" s="16">
        <v>14</v>
      </c>
      <c r="AE254" s="16" t="s">
        <v>26</v>
      </c>
      <c r="AF254" s="148"/>
      <c r="AG254" s="21"/>
      <c r="AH254" s="150"/>
      <c r="AI254" s="21"/>
      <c r="AJ254" s="21" t="s">
        <v>74</v>
      </c>
      <c r="AK254" s="147"/>
      <c r="AL254" s="147"/>
      <c r="AM254" s="147"/>
    </row>
    <row r="255" spans="1:54" s="1" customFormat="1" hidden="1" x14ac:dyDescent="0.25">
      <c r="A255" s="16"/>
      <c r="B255" s="35" t="s">
        <v>690</v>
      </c>
      <c r="C255" s="35"/>
      <c r="D255" s="22">
        <v>43563</v>
      </c>
      <c r="E255" s="16"/>
      <c r="F255" s="41" t="s">
        <v>562</v>
      </c>
      <c r="G255" s="16" t="s">
        <v>1199</v>
      </c>
      <c r="H255" s="37" t="s">
        <v>1200</v>
      </c>
      <c r="I255" s="21" t="s">
        <v>763</v>
      </c>
      <c r="J255" s="21" t="s">
        <v>31</v>
      </c>
      <c r="K255" s="21"/>
      <c r="L255" s="151"/>
      <c r="M255" s="35" t="s">
        <v>537</v>
      </c>
      <c r="N255" s="21" t="s">
        <v>1201</v>
      </c>
      <c r="O255" s="16">
        <v>52</v>
      </c>
      <c r="P255" s="16"/>
      <c r="Q255" s="15" t="s">
        <v>559</v>
      </c>
      <c r="R255" s="21" t="s">
        <v>1202</v>
      </c>
      <c r="S255" s="16"/>
      <c r="T255" s="98"/>
      <c r="U255" s="98"/>
      <c r="V255" s="99"/>
      <c r="W255" s="100"/>
      <c r="X255" s="107"/>
      <c r="Y255" s="108"/>
      <c r="Z255" s="109"/>
      <c r="AA255" s="78"/>
      <c r="AB255" s="16">
        <v>70</v>
      </c>
      <c r="AC255" s="16" t="s">
        <v>41</v>
      </c>
      <c r="AD255" s="16">
        <v>14</v>
      </c>
      <c r="AE255" s="16" t="s">
        <v>26</v>
      </c>
      <c r="AF255" s="148"/>
      <c r="AG255" s="21"/>
      <c r="AH255" s="152"/>
      <c r="AI255" s="21"/>
      <c r="AJ255" s="21" t="s">
        <v>74</v>
      </c>
      <c r="AK255" s="147"/>
      <c r="AL255" s="147"/>
      <c r="AM255" s="147"/>
    </row>
    <row r="256" spans="1:54" s="1" customFormat="1" hidden="1" x14ac:dyDescent="0.25">
      <c r="A256" s="153" t="s">
        <v>1741</v>
      </c>
      <c r="B256" s="35" t="s">
        <v>699</v>
      </c>
      <c r="C256" s="35" t="s">
        <v>1830</v>
      </c>
      <c r="D256" s="22">
        <v>43584</v>
      </c>
      <c r="E256" s="45">
        <v>43661</v>
      </c>
      <c r="F256" s="41" t="s">
        <v>562</v>
      </c>
      <c r="G256" s="13" t="s">
        <v>1270</v>
      </c>
      <c r="H256" s="37" t="s">
        <v>1271</v>
      </c>
      <c r="I256" s="13" t="s">
        <v>1272</v>
      </c>
      <c r="J256" s="13" t="s">
        <v>653</v>
      </c>
      <c r="K256" s="13" t="s">
        <v>1273</v>
      </c>
      <c r="L256" s="140">
        <v>37392.76</v>
      </c>
      <c r="M256" s="35" t="s">
        <v>537</v>
      </c>
      <c r="N256" s="13" t="s">
        <v>1274</v>
      </c>
      <c r="O256" s="13">
        <v>7969</v>
      </c>
      <c r="P256" s="13"/>
      <c r="Q256" s="15" t="s">
        <v>559</v>
      </c>
      <c r="R256" s="21" t="s">
        <v>181</v>
      </c>
      <c r="S256" s="16" t="s">
        <v>2118</v>
      </c>
      <c r="T256" s="98">
        <v>953.43</v>
      </c>
      <c r="U256" s="98"/>
      <c r="V256" s="99">
        <v>21980.54</v>
      </c>
      <c r="W256" s="100"/>
      <c r="X256" s="107"/>
      <c r="Y256" s="108"/>
      <c r="Z256" s="109">
        <v>1457.41</v>
      </c>
      <c r="AA256" s="78"/>
      <c r="AB256" s="16">
        <v>70</v>
      </c>
      <c r="AC256" s="16" t="s">
        <v>41</v>
      </c>
      <c r="AD256" s="16">
        <v>14</v>
      </c>
      <c r="AE256" s="16" t="s">
        <v>26</v>
      </c>
      <c r="AF256" s="141"/>
      <c r="AG256" s="13"/>
      <c r="AH256" s="44"/>
      <c r="AI256" s="13"/>
      <c r="AJ256" s="21" t="s">
        <v>74</v>
      </c>
    </row>
    <row r="257" spans="1:39" s="1" customFormat="1" hidden="1" x14ac:dyDescent="0.25">
      <c r="A257" s="153" t="s">
        <v>1522</v>
      </c>
      <c r="B257" s="35" t="s">
        <v>707</v>
      </c>
      <c r="C257" s="35" t="s">
        <v>1829</v>
      </c>
      <c r="D257" s="45">
        <v>43599</v>
      </c>
      <c r="E257" s="45">
        <v>43613</v>
      </c>
      <c r="F257" s="41" t="s">
        <v>562</v>
      </c>
      <c r="G257" s="35" t="s">
        <v>246</v>
      </c>
      <c r="H257" s="46" t="s">
        <v>1362</v>
      </c>
      <c r="I257" s="13" t="s">
        <v>1363</v>
      </c>
      <c r="J257" s="13" t="s">
        <v>634</v>
      </c>
      <c r="K257" s="35"/>
      <c r="L257" s="140">
        <v>872</v>
      </c>
      <c r="M257" s="35" t="s">
        <v>537</v>
      </c>
      <c r="N257" s="43" t="s">
        <v>1364</v>
      </c>
      <c r="O257" s="35">
        <v>17</v>
      </c>
      <c r="P257" s="35"/>
      <c r="Q257" s="15" t="s">
        <v>559</v>
      </c>
      <c r="R257" s="13" t="s">
        <v>426</v>
      </c>
      <c r="S257" s="35" t="s">
        <v>2119</v>
      </c>
      <c r="T257" s="98">
        <v>49.38</v>
      </c>
      <c r="U257" s="98"/>
      <c r="V257" s="99">
        <v>11.54</v>
      </c>
      <c r="W257" s="100"/>
      <c r="X257" s="107"/>
      <c r="Y257" s="108"/>
      <c r="Z257" s="109"/>
      <c r="AA257" s="78"/>
      <c r="AB257" s="16">
        <v>70</v>
      </c>
      <c r="AC257" s="16" t="s">
        <v>41</v>
      </c>
      <c r="AD257" s="16">
        <v>14</v>
      </c>
      <c r="AE257" s="16" t="s">
        <v>26</v>
      </c>
      <c r="AF257" s="141"/>
      <c r="AG257" s="13"/>
      <c r="AH257" s="146"/>
      <c r="AI257" s="13"/>
      <c r="AJ257" s="21" t="s">
        <v>74</v>
      </c>
    </row>
    <row r="258" spans="1:39" s="1" customFormat="1" hidden="1" x14ac:dyDescent="0.25">
      <c r="A258" s="35" t="s">
        <v>2101</v>
      </c>
      <c r="B258" s="35" t="s">
        <v>755</v>
      </c>
      <c r="C258" s="35" t="s">
        <v>2102</v>
      </c>
      <c r="D258" s="45">
        <v>43600</v>
      </c>
      <c r="E258" s="45">
        <v>43693</v>
      </c>
      <c r="F258" s="41" t="s">
        <v>562</v>
      </c>
      <c r="G258" s="35" t="s">
        <v>246</v>
      </c>
      <c r="H258" s="46" t="s">
        <v>1365</v>
      </c>
      <c r="I258" s="13" t="s">
        <v>651</v>
      </c>
      <c r="J258" s="13" t="s">
        <v>1366</v>
      </c>
      <c r="K258" s="35" t="s">
        <v>53</v>
      </c>
      <c r="L258" s="140">
        <v>1258.07</v>
      </c>
      <c r="M258" s="35" t="s">
        <v>537</v>
      </c>
      <c r="N258" s="43" t="s">
        <v>1367</v>
      </c>
      <c r="O258" s="35">
        <v>99</v>
      </c>
      <c r="P258" s="35">
        <v>1</v>
      </c>
      <c r="Q258" s="15" t="s">
        <v>559</v>
      </c>
      <c r="R258" s="13" t="s">
        <v>43</v>
      </c>
      <c r="S258" s="35" t="s">
        <v>2104</v>
      </c>
      <c r="T258" s="98">
        <v>89.31</v>
      </c>
      <c r="U258" s="98"/>
      <c r="V258" s="99"/>
      <c r="W258" s="100"/>
      <c r="X258" s="107"/>
      <c r="Y258" s="108"/>
      <c r="Z258" s="109"/>
      <c r="AA258" s="78"/>
      <c r="AB258" s="16">
        <v>70</v>
      </c>
      <c r="AC258" s="16" t="s">
        <v>41</v>
      </c>
      <c r="AD258" s="16">
        <v>14</v>
      </c>
      <c r="AE258" s="16" t="s">
        <v>26</v>
      </c>
      <c r="AF258" s="141"/>
      <c r="AG258" s="13"/>
      <c r="AH258" s="44"/>
      <c r="AI258" s="13"/>
      <c r="AJ258" s="21" t="s">
        <v>74</v>
      </c>
    </row>
    <row r="259" spans="1:39" s="1" customFormat="1" hidden="1" x14ac:dyDescent="0.25">
      <c r="A259" s="35"/>
      <c r="B259" s="35" t="s">
        <v>770</v>
      </c>
      <c r="C259" s="35"/>
      <c r="D259" s="45">
        <v>43601</v>
      </c>
      <c r="E259" s="35"/>
      <c r="F259" s="41" t="s">
        <v>562</v>
      </c>
      <c r="G259" s="35" t="s">
        <v>246</v>
      </c>
      <c r="H259" s="46" t="s">
        <v>1378</v>
      </c>
      <c r="I259" s="13" t="s">
        <v>35</v>
      </c>
      <c r="J259" s="13" t="s">
        <v>564</v>
      </c>
      <c r="K259" s="35" t="s">
        <v>1377</v>
      </c>
      <c r="L259" s="140"/>
      <c r="M259" s="35" t="s">
        <v>537</v>
      </c>
      <c r="N259" s="43" t="s">
        <v>1379</v>
      </c>
      <c r="O259" s="35">
        <v>146</v>
      </c>
      <c r="P259" s="35"/>
      <c r="Q259" s="15" t="s">
        <v>559</v>
      </c>
      <c r="R259" s="13" t="s">
        <v>62</v>
      </c>
      <c r="S259" s="35"/>
      <c r="T259" s="98"/>
      <c r="U259" s="98"/>
      <c r="V259" s="99"/>
      <c r="W259" s="100"/>
      <c r="X259" s="107"/>
      <c r="Y259" s="108"/>
      <c r="Z259" s="109"/>
      <c r="AA259" s="78"/>
      <c r="AB259" s="16">
        <v>70</v>
      </c>
      <c r="AC259" s="16" t="s">
        <v>41</v>
      </c>
      <c r="AD259" s="16">
        <v>14</v>
      </c>
      <c r="AE259" s="16" t="s">
        <v>26</v>
      </c>
      <c r="AF259" s="141"/>
      <c r="AG259" s="13"/>
      <c r="AH259" s="44"/>
      <c r="AI259" s="13"/>
      <c r="AJ259" s="149" t="s">
        <v>74</v>
      </c>
    </row>
    <row r="260" spans="1:39" s="1" customFormat="1" hidden="1" x14ac:dyDescent="0.25">
      <c r="A260" s="153" t="s">
        <v>2120</v>
      </c>
      <c r="B260" s="35" t="s">
        <v>781</v>
      </c>
      <c r="C260" s="35" t="s">
        <v>1833</v>
      </c>
      <c r="D260" s="45">
        <v>43602</v>
      </c>
      <c r="E260" s="45">
        <v>43641</v>
      </c>
      <c r="F260" s="41" t="s">
        <v>562</v>
      </c>
      <c r="G260" s="35" t="s">
        <v>246</v>
      </c>
      <c r="H260" s="46" t="s">
        <v>1937</v>
      </c>
      <c r="I260" s="13" t="s">
        <v>1381</v>
      </c>
      <c r="J260" s="13" t="s">
        <v>1382</v>
      </c>
      <c r="K260" s="35" t="s">
        <v>53</v>
      </c>
      <c r="L260" s="140">
        <v>5348.92</v>
      </c>
      <c r="M260" s="35" t="s">
        <v>537</v>
      </c>
      <c r="N260" s="43" t="s">
        <v>1383</v>
      </c>
      <c r="O260" s="35">
        <v>6536</v>
      </c>
      <c r="P260" s="35"/>
      <c r="Q260" s="15" t="s">
        <v>559</v>
      </c>
      <c r="R260" s="13" t="s">
        <v>365</v>
      </c>
      <c r="S260" s="35" t="s">
        <v>2121</v>
      </c>
      <c r="T260" s="98">
        <v>175.38</v>
      </c>
      <c r="U260" s="98"/>
      <c r="V260" s="99">
        <v>6</v>
      </c>
      <c r="W260" s="100"/>
      <c r="X260" s="107"/>
      <c r="Y260" s="108"/>
      <c r="Z260" s="109"/>
      <c r="AA260" s="78"/>
      <c r="AB260" s="16">
        <v>70</v>
      </c>
      <c r="AC260" s="16" t="s">
        <v>41</v>
      </c>
      <c r="AD260" s="16">
        <v>14</v>
      </c>
      <c r="AE260" s="16" t="s">
        <v>26</v>
      </c>
      <c r="AF260" s="141"/>
      <c r="AG260" s="13"/>
      <c r="AH260" s="44"/>
      <c r="AI260" s="13"/>
      <c r="AJ260" s="149" t="s">
        <v>74</v>
      </c>
    </row>
    <row r="261" spans="1:39" s="1" customFormat="1" ht="15" hidden="1" x14ac:dyDescent="0.25">
      <c r="A261" s="153" t="s">
        <v>1920</v>
      </c>
      <c r="B261" s="35" t="s">
        <v>824</v>
      </c>
      <c r="C261" s="35" t="s">
        <v>1919</v>
      </c>
      <c r="D261" s="45">
        <v>43630</v>
      </c>
      <c r="E261" s="45">
        <v>43672</v>
      </c>
      <c r="F261" s="41" t="s">
        <v>562</v>
      </c>
      <c r="G261" s="35" t="s">
        <v>1571</v>
      </c>
      <c r="H261" s="46" t="s">
        <v>1572</v>
      </c>
      <c r="I261" s="13" t="s">
        <v>438</v>
      </c>
      <c r="J261" s="13" t="s">
        <v>85</v>
      </c>
      <c r="K261" s="35" t="s">
        <v>53</v>
      </c>
      <c r="L261" s="140">
        <v>2306.33</v>
      </c>
      <c r="M261" s="35" t="s">
        <v>537</v>
      </c>
      <c r="N261" s="43" t="s">
        <v>730</v>
      </c>
      <c r="O261" s="35">
        <v>1051</v>
      </c>
      <c r="P261" s="35"/>
      <c r="Q261" s="15" t="s">
        <v>559</v>
      </c>
      <c r="R261" s="13" t="s">
        <v>566</v>
      </c>
      <c r="S261" s="35" t="s">
        <v>2123</v>
      </c>
      <c r="T261" s="98">
        <v>54.29</v>
      </c>
      <c r="U261" s="98"/>
      <c r="V261" s="99"/>
      <c r="W261" s="100"/>
      <c r="X261" s="107"/>
      <c r="Y261" s="108"/>
      <c r="Z261" s="109"/>
      <c r="AA261" s="78"/>
      <c r="AB261" s="16">
        <v>70</v>
      </c>
      <c r="AC261" s="16" t="s">
        <v>41</v>
      </c>
      <c r="AD261" s="16">
        <v>14</v>
      </c>
      <c r="AE261" s="16" t="s">
        <v>26</v>
      </c>
      <c r="AF261" s="4"/>
      <c r="AG261" s="4"/>
      <c r="AH261" s="146"/>
      <c r="AI261" s="4"/>
      <c r="AJ261" s="4"/>
    </row>
    <row r="262" spans="1:39" s="1" customFormat="1" ht="15" hidden="1" x14ac:dyDescent="0.25">
      <c r="A262" s="35" t="s">
        <v>2274</v>
      </c>
      <c r="B262" s="35" t="s">
        <v>843</v>
      </c>
      <c r="C262" s="35" t="s">
        <v>2275</v>
      </c>
      <c r="D262" s="45">
        <v>43650</v>
      </c>
      <c r="E262" s="45">
        <v>43707</v>
      </c>
      <c r="F262" s="41" t="s">
        <v>562</v>
      </c>
      <c r="G262" s="35" t="s">
        <v>1571</v>
      </c>
      <c r="H262" s="46" t="s">
        <v>1212</v>
      </c>
      <c r="I262" s="13" t="s">
        <v>1363</v>
      </c>
      <c r="J262" s="13" t="s">
        <v>634</v>
      </c>
      <c r="K262" s="35" t="s">
        <v>53</v>
      </c>
      <c r="L262" s="140">
        <v>847.06</v>
      </c>
      <c r="M262" s="35" t="s">
        <v>537</v>
      </c>
      <c r="N262" s="43" t="s">
        <v>1659</v>
      </c>
      <c r="O262" s="35">
        <v>228</v>
      </c>
      <c r="P262" s="35" t="s">
        <v>1660</v>
      </c>
      <c r="Q262" s="15" t="s">
        <v>559</v>
      </c>
      <c r="R262" s="13" t="s">
        <v>62</v>
      </c>
      <c r="S262" s="35" t="s">
        <v>2276</v>
      </c>
      <c r="T262" s="98"/>
      <c r="U262" s="98"/>
      <c r="V262" s="99"/>
      <c r="W262" s="100"/>
      <c r="X262" s="107"/>
      <c r="Y262" s="108"/>
      <c r="Z262" s="109"/>
      <c r="AA262" s="78"/>
      <c r="AB262" s="16">
        <v>70</v>
      </c>
      <c r="AC262" s="16" t="s">
        <v>41</v>
      </c>
      <c r="AD262" s="16">
        <v>14</v>
      </c>
      <c r="AE262" s="16" t="s">
        <v>26</v>
      </c>
      <c r="AF262" s="4"/>
      <c r="AG262" s="4"/>
      <c r="AH262" s="146"/>
      <c r="AI262" s="4"/>
      <c r="AJ262" s="4"/>
    </row>
    <row r="263" spans="1:39" s="1" customFormat="1" ht="15" hidden="1" x14ac:dyDescent="0.25">
      <c r="A263" s="33" t="s">
        <v>2225</v>
      </c>
      <c r="B263" s="35" t="s">
        <v>845</v>
      </c>
      <c r="C263" s="46" t="s">
        <v>2206</v>
      </c>
      <c r="D263" s="45">
        <v>43670</v>
      </c>
      <c r="E263" s="45">
        <v>43700</v>
      </c>
      <c r="F263" s="41" t="s">
        <v>562</v>
      </c>
      <c r="G263" s="35" t="s">
        <v>1912</v>
      </c>
      <c r="H263" s="46" t="s">
        <v>1907</v>
      </c>
      <c r="I263" s="13" t="s">
        <v>1908</v>
      </c>
      <c r="J263" s="13" t="s">
        <v>1909</v>
      </c>
      <c r="K263" s="35"/>
      <c r="L263" s="140">
        <v>218.88</v>
      </c>
      <c r="M263" s="35" t="s">
        <v>537</v>
      </c>
      <c r="N263" s="43" t="s">
        <v>1910</v>
      </c>
      <c r="O263" s="35" t="s">
        <v>1911</v>
      </c>
      <c r="P263" s="35"/>
      <c r="Q263" s="15" t="s">
        <v>559</v>
      </c>
      <c r="R263" s="13" t="s">
        <v>578</v>
      </c>
      <c r="S263" s="35"/>
      <c r="T263" s="98"/>
      <c r="U263" s="98"/>
      <c r="V263" s="99">
        <v>8</v>
      </c>
      <c r="W263" s="100">
        <v>8</v>
      </c>
      <c r="X263" s="107"/>
      <c r="Y263" s="108"/>
      <c r="Z263" s="109"/>
      <c r="AA263" s="78">
        <v>5</v>
      </c>
      <c r="AB263" s="16">
        <v>70</v>
      </c>
      <c r="AC263" s="16" t="s">
        <v>41</v>
      </c>
      <c r="AD263" s="16">
        <v>14</v>
      </c>
      <c r="AE263" s="16" t="s">
        <v>26</v>
      </c>
      <c r="AF263" s="4"/>
      <c r="AG263" s="4"/>
      <c r="AH263" s="146"/>
      <c r="AI263" s="4"/>
      <c r="AJ263" s="4"/>
    </row>
    <row r="264" spans="1:39" hidden="1" x14ac:dyDescent="0.25">
      <c r="A264" s="18" t="s">
        <v>1464</v>
      </c>
      <c r="B264" s="169" t="s">
        <v>544</v>
      </c>
      <c r="C264" s="169" t="s">
        <v>1794</v>
      </c>
      <c r="D264" s="26">
        <v>43488</v>
      </c>
      <c r="E264" s="22">
        <v>43502</v>
      </c>
      <c r="F264" s="41" t="s">
        <v>543</v>
      </c>
      <c r="G264" s="17" t="s">
        <v>543</v>
      </c>
      <c r="H264" s="17" t="s">
        <v>553</v>
      </c>
      <c r="I264" s="17" t="s">
        <v>552</v>
      </c>
      <c r="J264" s="17" t="s">
        <v>435</v>
      </c>
      <c r="K264" s="17" t="s">
        <v>545</v>
      </c>
      <c r="L264" s="31">
        <v>230573.74</v>
      </c>
      <c r="M264" s="17" t="s">
        <v>547</v>
      </c>
      <c r="N264" s="17" t="s">
        <v>546</v>
      </c>
      <c r="O264" s="27" t="s">
        <v>548</v>
      </c>
      <c r="P264" s="27"/>
      <c r="Q264" s="15" t="s">
        <v>559</v>
      </c>
      <c r="R264" s="17" t="s">
        <v>549</v>
      </c>
      <c r="S264" s="17"/>
      <c r="U264" s="98"/>
      <c r="AB264" s="15">
        <v>70</v>
      </c>
      <c r="AC264" s="15" t="s">
        <v>41</v>
      </c>
      <c r="AD264" s="15">
        <v>14</v>
      </c>
      <c r="AE264" s="15" t="s">
        <v>26</v>
      </c>
      <c r="AF264" s="6"/>
      <c r="AG264" s="6"/>
      <c r="AH264" s="6"/>
      <c r="AI264" s="6"/>
      <c r="AJ264" s="6"/>
      <c r="AK264" s="6"/>
      <c r="AL264" s="6"/>
      <c r="AM264" s="6"/>
    </row>
    <row r="265" spans="1:39" hidden="1" x14ac:dyDescent="0.25">
      <c r="A265" s="18" t="s">
        <v>1836</v>
      </c>
      <c r="B265" s="169" t="s">
        <v>828</v>
      </c>
      <c r="C265" s="169" t="s">
        <v>1837</v>
      </c>
      <c r="D265" s="26">
        <v>43511</v>
      </c>
      <c r="E265" s="19">
        <v>43594</v>
      </c>
      <c r="F265" s="41" t="s">
        <v>543</v>
      </c>
      <c r="G265" s="18" t="s">
        <v>831</v>
      </c>
      <c r="H265" s="18" t="s">
        <v>819</v>
      </c>
      <c r="I265" s="18" t="s">
        <v>165</v>
      </c>
      <c r="J265" s="18" t="s">
        <v>820</v>
      </c>
      <c r="K265" s="18" t="s">
        <v>816</v>
      </c>
      <c r="L265" s="31">
        <v>39495.599999999999</v>
      </c>
      <c r="M265" s="18" t="s">
        <v>825</v>
      </c>
      <c r="N265" s="18" t="s">
        <v>826</v>
      </c>
      <c r="O265" s="15"/>
      <c r="P265" s="15"/>
      <c r="Q265" s="15" t="s">
        <v>559</v>
      </c>
      <c r="R265" s="18" t="s">
        <v>827</v>
      </c>
      <c r="S265" s="18"/>
      <c r="U265" s="98"/>
      <c r="AB265" s="15">
        <v>70</v>
      </c>
      <c r="AC265" s="15" t="s">
        <v>41</v>
      </c>
      <c r="AD265" s="15">
        <v>14</v>
      </c>
      <c r="AE265" s="15" t="s">
        <v>26</v>
      </c>
      <c r="AF265" s="6"/>
      <c r="AG265" s="6"/>
      <c r="AH265" s="6"/>
      <c r="AI265" s="6"/>
      <c r="AJ265" s="6"/>
      <c r="AK265" s="6"/>
      <c r="AL265" s="6"/>
      <c r="AM265" s="6"/>
    </row>
    <row r="266" spans="1:39" hidden="1" x14ac:dyDescent="0.25">
      <c r="A266" s="18" t="s">
        <v>1839</v>
      </c>
      <c r="B266" s="169" t="s">
        <v>829</v>
      </c>
      <c r="C266" s="169" t="s">
        <v>1837</v>
      </c>
      <c r="D266" s="26">
        <v>43511</v>
      </c>
      <c r="E266" s="15"/>
      <c r="F266" s="41" t="s">
        <v>543</v>
      </c>
      <c r="G266" s="18" t="s">
        <v>832</v>
      </c>
      <c r="H266" s="18" t="s">
        <v>819</v>
      </c>
      <c r="I266" s="18" t="s">
        <v>165</v>
      </c>
      <c r="J266" s="18" t="s">
        <v>820</v>
      </c>
      <c r="K266" s="18" t="s">
        <v>816</v>
      </c>
      <c r="L266" s="31">
        <v>39408.14</v>
      </c>
      <c r="M266" s="18" t="s">
        <v>825</v>
      </c>
      <c r="N266" s="18" t="s">
        <v>826</v>
      </c>
      <c r="O266" s="15"/>
      <c r="P266" s="15"/>
      <c r="Q266" s="15" t="s">
        <v>559</v>
      </c>
      <c r="R266" s="18" t="s">
        <v>827</v>
      </c>
      <c r="S266" s="18"/>
      <c r="U266" s="98"/>
      <c r="AB266" s="15">
        <v>70</v>
      </c>
      <c r="AC266" s="15" t="s">
        <v>41</v>
      </c>
      <c r="AD266" s="15">
        <v>14</v>
      </c>
      <c r="AE266" s="15" t="s">
        <v>26</v>
      </c>
      <c r="AF266" s="6"/>
      <c r="AG266" s="6"/>
      <c r="AH266" s="6"/>
      <c r="AI266" s="6"/>
      <c r="AJ266" s="6"/>
      <c r="AK266" s="6"/>
      <c r="AL266" s="6"/>
      <c r="AM266" s="6"/>
    </row>
    <row r="267" spans="1:39" hidden="1" x14ac:dyDescent="0.25">
      <c r="A267" s="18" t="s">
        <v>1838</v>
      </c>
      <c r="B267" s="169" t="s">
        <v>830</v>
      </c>
      <c r="C267" s="169" t="s">
        <v>1837</v>
      </c>
      <c r="D267" s="26">
        <v>43511</v>
      </c>
      <c r="E267" s="19">
        <v>43594</v>
      </c>
      <c r="F267" s="41" t="s">
        <v>543</v>
      </c>
      <c r="G267" s="18" t="s">
        <v>833</v>
      </c>
      <c r="H267" s="18" t="s">
        <v>819</v>
      </c>
      <c r="I267" s="18" t="s">
        <v>165</v>
      </c>
      <c r="J267" s="18" t="s">
        <v>820</v>
      </c>
      <c r="K267" s="18" t="s">
        <v>816</v>
      </c>
      <c r="L267" s="31">
        <v>59497.39</v>
      </c>
      <c r="M267" s="18" t="s">
        <v>825</v>
      </c>
      <c r="N267" s="18" t="s">
        <v>826</v>
      </c>
      <c r="O267" s="15"/>
      <c r="P267" s="15"/>
      <c r="Q267" s="15" t="s">
        <v>559</v>
      </c>
      <c r="R267" s="18" t="s">
        <v>827</v>
      </c>
      <c r="S267" s="18"/>
      <c r="U267" s="98"/>
      <c r="AB267" s="15">
        <v>70</v>
      </c>
      <c r="AC267" s="15" t="s">
        <v>41</v>
      </c>
      <c r="AD267" s="15">
        <v>14</v>
      </c>
      <c r="AE267" s="15" t="s">
        <v>26</v>
      </c>
      <c r="AF267" s="6"/>
      <c r="AG267" s="6"/>
      <c r="AH267" s="6"/>
      <c r="AI267" s="6"/>
      <c r="AJ267" s="6"/>
      <c r="AK267" s="6"/>
      <c r="AL267" s="6"/>
      <c r="AM267" s="6"/>
    </row>
    <row r="268" spans="1:39" hidden="1" x14ac:dyDescent="0.25">
      <c r="A268" s="174" t="s">
        <v>2147</v>
      </c>
      <c r="B268" s="169" t="s">
        <v>1664</v>
      </c>
      <c r="C268" s="169" t="s">
        <v>2146</v>
      </c>
      <c r="D268" s="34">
        <v>43651</v>
      </c>
      <c r="E268" s="34">
        <v>43655</v>
      </c>
      <c r="F268" s="41" t="s">
        <v>543</v>
      </c>
      <c r="G268" s="18" t="s">
        <v>1665</v>
      </c>
      <c r="H268" s="171" t="s">
        <v>1666</v>
      </c>
      <c r="I268" s="174" t="s">
        <v>1667</v>
      </c>
      <c r="J268" s="174" t="s">
        <v>1045</v>
      </c>
      <c r="K268" s="169" t="s">
        <v>1668</v>
      </c>
      <c r="M268" s="175" t="s">
        <v>537</v>
      </c>
      <c r="N268" s="66" t="s">
        <v>1669</v>
      </c>
      <c r="O268" s="169" t="s">
        <v>1670</v>
      </c>
      <c r="Q268" s="15" t="s">
        <v>559</v>
      </c>
      <c r="R268" s="174" t="s">
        <v>885</v>
      </c>
      <c r="S268" s="174" t="s">
        <v>889</v>
      </c>
      <c r="U268" s="98"/>
      <c r="AB268" s="15">
        <v>70</v>
      </c>
      <c r="AC268" s="15" t="s">
        <v>41</v>
      </c>
      <c r="AD268" s="15">
        <v>14</v>
      </c>
      <c r="AE268" s="15" t="s">
        <v>26</v>
      </c>
      <c r="AF268" s="5"/>
      <c r="AG268" s="5"/>
      <c r="AH268" s="14"/>
      <c r="AI268" s="5"/>
      <c r="AJ268" s="5"/>
    </row>
    <row r="269" spans="1:39" hidden="1" x14ac:dyDescent="0.25">
      <c r="A269" s="18" t="s">
        <v>1834</v>
      </c>
      <c r="B269" s="169" t="s">
        <v>836</v>
      </c>
      <c r="C269" s="169" t="s">
        <v>1835</v>
      </c>
      <c r="D269" s="26">
        <v>43511</v>
      </c>
      <c r="E269" s="18"/>
      <c r="F269" s="41" t="s">
        <v>834</v>
      </c>
      <c r="G269" s="18" t="s">
        <v>835</v>
      </c>
      <c r="H269" s="18" t="s">
        <v>819</v>
      </c>
      <c r="I269" s="18" t="s">
        <v>165</v>
      </c>
      <c r="J269" s="18" t="s">
        <v>820</v>
      </c>
      <c r="K269" s="18" t="s">
        <v>816</v>
      </c>
      <c r="L269" s="31">
        <v>230150.95</v>
      </c>
      <c r="M269" s="18" t="s">
        <v>825</v>
      </c>
      <c r="N269" s="18" t="s">
        <v>826</v>
      </c>
      <c r="O269" s="15"/>
      <c r="P269" s="15"/>
      <c r="Q269" s="15" t="s">
        <v>559</v>
      </c>
      <c r="R269" s="18" t="s">
        <v>827</v>
      </c>
      <c r="S269" s="18"/>
      <c r="U269" s="98"/>
      <c r="AB269" s="15">
        <v>70</v>
      </c>
      <c r="AC269" s="15" t="s">
        <v>41</v>
      </c>
      <c r="AD269" s="15">
        <v>14</v>
      </c>
      <c r="AE269" s="15" t="s">
        <v>26</v>
      </c>
      <c r="AF269" s="6"/>
      <c r="AG269" s="6"/>
      <c r="AH269" s="6"/>
      <c r="AI269" s="6"/>
      <c r="AJ269" s="6"/>
      <c r="AK269" s="6"/>
      <c r="AL269" s="6"/>
      <c r="AM269" s="6"/>
    </row>
    <row r="270" spans="1:39" hidden="1" x14ac:dyDescent="0.25">
      <c r="A270" s="174" t="s">
        <v>1527</v>
      </c>
      <c r="B270" s="169" t="s">
        <v>1263</v>
      </c>
      <c r="C270" s="169"/>
      <c r="D270" s="26">
        <v>43584</v>
      </c>
      <c r="E270" s="63">
        <v>43608</v>
      </c>
      <c r="F270" s="41" t="s">
        <v>834</v>
      </c>
      <c r="G270" s="169" t="s">
        <v>1264</v>
      </c>
      <c r="H270" s="37" t="s">
        <v>1265</v>
      </c>
      <c r="I270" s="174" t="s">
        <v>85</v>
      </c>
      <c r="J270" s="174" t="s">
        <v>1266</v>
      </c>
      <c r="K270" s="41" t="s">
        <v>202</v>
      </c>
      <c r="L270" s="31">
        <v>4808.72</v>
      </c>
      <c r="M270" s="174" t="s">
        <v>594</v>
      </c>
      <c r="N270" s="174" t="s">
        <v>1267</v>
      </c>
      <c r="O270" s="174"/>
      <c r="P270" s="174"/>
      <c r="Q270" s="15" t="s">
        <v>559</v>
      </c>
      <c r="R270" s="18" t="s">
        <v>527</v>
      </c>
      <c r="S270" s="18"/>
      <c r="U270" s="98"/>
      <c r="AB270" s="15">
        <v>70</v>
      </c>
      <c r="AC270" s="15" t="s">
        <v>41</v>
      </c>
      <c r="AD270" s="15">
        <v>14</v>
      </c>
      <c r="AE270" s="15" t="s">
        <v>26</v>
      </c>
      <c r="AF270" s="5"/>
      <c r="AG270" s="5"/>
      <c r="AH270" s="5"/>
      <c r="AI270" s="5"/>
      <c r="AJ270" s="8" t="s">
        <v>74</v>
      </c>
    </row>
    <row r="271" spans="1:39" hidden="1" x14ac:dyDescent="0.25">
      <c r="A271" s="174" t="s">
        <v>1524</v>
      </c>
      <c r="B271" s="169" t="s">
        <v>1278</v>
      </c>
      <c r="C271" s="169"/>
      <c r="D271" s="26">
        <v>43476</v>
      </c>
      <c r="E271" s="63">
        <v>43613</v>
      </c>
      <c r="F271" s="41" t="s">
        <v>834</v>
      </c>
      <c r="G271" s="174" t="s">
        <v>1279</v>
      </c>
      <c r="H271" s="37" t="s">
        <v>1265</v>
      </c>
      <c r="I271" s="174" t="s">
        <v>85</v>
      </c>
      <c r="J271" s="174" t="s">
        <v>1266</v>
      </c>
      <c r="K271" s="41" t="s">
        <v>202</v>
      </c>
      <c r="L271" s="31">
        <v>9617.44</v>
      </c>
      <c r="M271" s="174" t="s">
        <v>594</v>
      </c>
      <c r="N271" s="174" t="s">
        <v>1267</v>
      </c>
      <c r="O271" s="174"/>
      <c r="P271" s="174"/>
      <c r="Q271" s="15" t="s">
        <v>559</v>
      </c>
      <c r="R271" s="18" t="s">
        <v>527</v>
      </c>
      <c r="S271" s="18"/>
      <c r="U271" s="98"/>
      <c r="AB271" s="15">
        <v>70</v>
      </c>
      <c r="AC271" s="15" t="s">
        <v>41</v>
      </c>
      <c r="AD271" s="15">
        <v>14</v>
      </c>
      <c r="AE271" s="15" t="s">
        <v>26</v>
      </c>
      <c r="AF271" s="5"/>
      <c r="AG271" s="5"/>
      <c r="AH271" s="5"/>
      <c r="AI271" s="5"/>
      <c r="AJ271" s="8" t="s">
        <v>74</v>
      </c>
    </row>
    <row r="272" spans="1:39" hidden="1" x14ac:dyDescent="0.25">
      <c r="A272" s="18"/>
      <c r="B272" s="169" t="s">
        <v>1385</v>
      </c>
      <c r="C272" s="169" t="s">
        <v>1755</v>
      </c>
      <c r="D272" s="19">
        <v>43487</v>
      </c>
      <c r="E272" s="19">
        <v>43602</v>
      </c>
      <c r="F272" s="15" t="s">
        <v>659</v>
      </c>
      <c r="G272" s="15" t="s">
        <v>246</v>
      </c>
      <c r="H272" s="18" t="s">
        <v>1297</v>
      </c>
      <c r="I272" s="18" t="s">
        <v>863</v>
      </c>
      <c r="J272" s="18" t="s">
        <v>1179</v>
      </c>
      <c r="K272" s="18" t="s">
        <v>480</v>
      </c>
      <c r="L272" s="31">
        <f>280615.48</f>
        <v>280615.48</v>
      </c>
      <c r="M272" s="15" t="s">
        <v>537</v>
      </c>
      <c r="N272" s="18" t="s">
        <v>1386</v>
      </c>
      <c r="O272" s="15"/>
      <c r="P272" s="15"/>
      <c r="Q272" s="15" t="s">
        <v>559</v>
      </c>
      <c r="R272" s="18" t="s">
        <v>1387</v>
      </c>
      <c r="S272" s="18"/>
      <c r="U272" s="98"/>
      <c r="AB272" s="15">
        <v>70</v>
      </c>
      <c r="AC272" s="15" t="s">
        <v>41</v>
      </c>
      <c r="AD272" s="15">
        <v>14</v>
      </c>
      <c r="AE272" s="15" t="s">
        <v>26</v>
      </c>
      <c r="AF272" s="8"/>
      <c r="AG272" s="8"/>
      <c r="AH272" s="6"/>
      <c r="AI272" s="6"/>
      <c r="AJ272" s="8"/>
      <c r="AK272" s="6"/>
      <c r="AL272" s="6"/>
      <c r="AM272" s="6"/>
    </row>
    <row r="273" spans="1:39" hidden="1" x14ac:dyDescent="0.25">
      <c r="A273" s="18"/>
      <c r="B273" s="169" t="s">
        <v>662</v>
      </c>
      <c r="C273" s="169" t="s">
        <v>1755</v>
      </c>
      <c r="D273" s="19">
        <v>43498</v>
      </c>
      <c r="E273" s="19">
        <v>43605</v>
      </c>
      <c r="F273" s="15" t="s">
        <v>659</v>
      </c>
      <c r="G273" s="15" t="s">
        <v>660</v>
      </c>
      <c r="H273" s="18" t="s">
        <v>661</v>
      </c>
      <c r="I273" s="18"/>
      <c r="J273" s="18"/>
      <c r="K273" s="18" t="s">
        <v>597</v>
      </c>
      <c r="L273" s="31">
        <v>23614.38</v>
      </c>
      <c r="M273" s="18"/>
      <c r="N273" s="18"/>
      <c r="O273" s="15"/>
      <c r="P273" s="15"/>
      <c r="Q273" s="15" t="s">
        <v>559</v>
      </c>
      <c r="R273" s="18"/>
      <c r="S273" s="18"/>
      <c r="U273" s="98"/>
      <c r="AB273" s="15">
        <v>70</v>
      </c>
      <c r="AC273" s="15" t="s">
        <v>41</v>
      </c>
      <c r="AD273" s="15">
        <v>14</v>
      </c>
      <c r="AE273" s="15" t="s">
        <v>26</v>
      </c>
      <c r="AF273" s="6"/>
      <c r="AG273" s="6"/>
      <c r="AH273" s="6"/>
      <c r="AI273" s="6"/>
      <c r="AJ273" s="8" t="s">
        <v>74</v>
      </c>
      <c r="AK273" s="6"/>
      <c r="AL273" s="6"/>
      <c r="AM273" s="6"/>
    </row>
    <row r="274" spans="1:39" hidden="1" x14ac:dyDescent="0.25">
      <c r="A274" s="18"/>
      <c r="B274" s="169" t="s">
        <v>723</v>
      </c>
      <c r="C274" s="169" t="s">
        <v>1755</v>
      </c>
      <c r="D274" s="19">
        <v>43504</v>
      </c>
      <c r="E274" s="19">
        <v>43535</v>
      </c>
      <c r="F274" s="15" t="s">
        <v>659</v>
      </c>
      <c r="G274" s="15" t="s">
        <v>246</v>
      </c>
      <c r="H274" s="18" t="s">
        <v>722</v>
      </c>
      <c r="I274" s="18"/>
      <c r="J274" s="18"/>
      <c r="K274" s="18"/>
      <c r="M274" s="18"/>
      <c r="N274" s="18" t="s">
        <v>724</v>
      </c>
      <c r="O274" s="15"/>
      <c r="P274" s="15"/>
      <c r="Q274" s="15" t="s">
        <v>559</v>
      </c>
      <c r="R274" s="18"/>
      <c r="S274" s="18"/>
      <c r="U274" s="98"/>
      <c r="AB274" s="15">
        <v>70</v>
      </c>
      <c r="AC274" s="15" t="s">
        <v>41</v>
      </c>
      <c r="AD274" s="15">
        <v>14</v>
      </c>
      <c r="AE274" s="15" t="s">
        <v>26</v>
      </c>
      <c r="AF274" s="6"/>
      <c r="AG274" s="6"/>
      <c r="AH274" s="6"/>
      <c r="AI274" s="6"/>
      <c r="AJ274" s="8" t="s">
        <v>74</v>
      </c>
      <c r="AK274" s="6"/>
      <c r="AL274" s="6"/>
      <c r="AM274" s="6"/>
    </row>
    <row r="275" spans="1:39" hidden="1" x14ac:dyDescent="0.25">
      <c r="A275" s="18"/>
      <c r="B275" s="169" t="s">
        <v>815</v>
      </c>
      <c r="C275" s="169" t="s">
        <v>1755</v>
      </c>
      <c r="D275" s="19">
        <v>43511</v>
      </c>
      <c r="E275" s="19">
        <v>43619</v>
      </c>
      <c r="F275" s="15" t="s">
        <v>659</v>
      </c>
      <c r="G275" s="15" t="s">
        <v>246</v>
      </c>
      <c r="H275" s="18" t="s">
        <v>819</v>
      </c>
      <c r="I275" s="18" t="s">
        <v>165</v>
      </c>
      <c r="J275" s="18" t="s">
        <v>820</v>
      </c>
      <c r="K275" s="18" t="s">
        <v>816</v>
      </c>
      <c r="L275" s="31">
        <f>49075.32+94853.12+91347.74+56293.94+40415.8+15878.14+28260.9+143928.44+45777.8+45777.8+45777.8</f>
        <v>657386.80000000016</v>
      </c>
      <c r="M275" s="18"/>
      <c r="N275" s="18" t="s">
        <v>817</v>
      </c>
      <c r="O275" s="15"/>
      <c r="P275" s="15"/>
      <c r="Q275" s="15" t="s">
        <v>559</v>
      </c>
      <c r="R275" s="18"/>
      <c r="S275" s="18"/>
      <c r="U275" s="98"/>
      <c r="Y275" s="108" t="s">
        <v>818</v>
      </c>
      <c r="AB275" s="15">
        <v>70</v>
      </c>
      <c r="AC275" s="15" t="s">
        <v>41</v>
      </c>
      <c r="AD275" s="15">
        <v>14</v>
      </c>
      <c r="AE275" s="15" t="s">
        <v>26</v>
      </c>
      <c r="AF275" s="6"/>
      <c r="AG275" s="6"/>
      <c r="AH275" s="6"/>
      <c r="AI275" s="6"/>
      <c r="AJ275" s="8" t="s">
        <v>74</v>
      </c>
      <c r="AK275" s="6"/>
      <c r="AL275" s="6"/>
      <c r="AM275" s="6"/>
    </row>
    <row r="276" spans="1:39" hidden="1" x14ac:dyDescent="0.25">
      <c r="A276" s="18"/>
      <c r="B276" s="169" t="s">
        <v>1015</v>
      </c>
      <c r="C276" s="169" t="s">
        <v>1755</v>
      </c>
      <c r="D276" s="19">
        <v>43535</v>
      </c>
      <c r="E276" s="19">
        <v>43598</v>
      </c>
      <c r="F276" s="15" t="s">
        <v>659</v>
      </c>
      <c r="G276" s="15" t="s">
        <v>1016</v>
      </c>
      <c r="H276" s="37" t="s">
        <v>1017</v>
      </c>
      <c r="I276" s="18"/>
      <c r="J276" s="18"/>
      <c r="K276" s="41" t="s">
        <v>202</v>
      </c>
      <c r="L276" s="28">
        <v>11701.98</v>
      </c>
      <c r="M276" s="18" t="s">
        <v>537</v>
      </c>
      <c r="N276" s="18" t="s">
        <v>1018</v>
      </c>
      <c r="O276" s="15" t="s">
        <v>1019</v>
      </c>
      <c r="P276" s="15"/>
      <c r="Q276" s="15" t="s">
        <v>559</v>
      </c>
      <c r="R276" s="18"/>
      <c r="S276" s="18"/>
      <c r="U276" s="98"/>
      <c r="AB276" s="15">
        <v>70</v>
      </c>
      <c r="AC276" s="15" t="s">
        <v>41</v>
      </c>
      <c r="AD276" s="15">
        <v>14</v>
      </c>
      <c r="AE276" s="15" t="s">
        <v>26</v>
      </c>
      <c r="AF276" s="68"/>
      <c r="AG276" s="51"/>
      <c r="AH276" s="51"/>
      <c r="AI276" s="51"/>
      <c r="AJ276" s="8" t="s">
        <v>74</v>
      </c>
      <c r="AK276" s="6"/>
      <c r="AL276" s="6"/>
      <c r="AM276" s="6"/>
    </row>
    <row r="277" spans="1:39" ht="23.25" hidden="1" customHeight="1" x14ac:dyDescent="0.25">
      <c r="A277" s="18"/>
      <c r="B277" s="169" t="s">
        <v>1040</v>
      </c>
      <c r="C277" s="169" t="s">
        <v>1755</v>
      </c>
      <c r="D277" s="19">
        <v>43536</v>
      </c>
      <c r="E277" s="19">
        <v>43592</v>
      </c>
      <c r="F277" s="15" t="s">
        <v>659</v>
      </c>
      <c r="G277" s="15" t="s">
        <v>1041</v>
      </c>
      <c r="H277" s="37" t="s">
        <v>202</v>
      </c>
      <c r="I277" s="18"/>
      <c r="J277" s="18"/>
      <c r="K277" s="41" t="s">
        <v>202</v>
      </c>
      <c r="L277" s="28">
        <v>34079.449999999997</v>
      </c>
      <c r="M277" s="18" t="s">
        <v>557</v>
      </c>
      <c r="N277" s="18" t="s">
        <v>1042</v>
      </c>
      <c r="O277" s="15" t="s">
        <v>1043</v>
      </c>
      <c r="P277" s="15"/>
      <c r="Q277" s="15" t="s">
        <v>559</v>
      </c>
      <c r="R277" s="18"/>
      <c r="S277" s="18"/>
      <c r="U277" s="98"/>
      <c r="Y277" s="108" t="s">
        <v>205</v>
      </c>
      <c r="AB277" s="15">
        <v>70</v>
      </c>
      <c r="AC277" s="15" t="s">
        <v>41</v>
      </c>
      <c r="AD277" s="15">
        <v>14</v>
      </c>
      <c r="AE277" s="15" t="s">
        <v>26</v>
      </c>
      <c r="AF277" s="30"/>
      <c r="AG277" s="18"/>
      <c r="AH277" s="18"/>
      <c r="AI277" s="18"/>
      <c r="AJ277" s="18" t="s">
        <v>74</v>
      </c>
      <c r="AK277" s="6"/>
      <c r="AL277" s="6"/>
      <c r="AM277" s="6"/>
    </row>
    <row r="278" spans="1:39" hidden="1" x14ac:dyDescent="0.25">
      <c r="A278" s="18"/>
      <c r="B278" s="169" t="s">
        <v>1074</v>
      </c>
      <c r="C278" s="169" t="s">
        <v>1755</v>
      </c>
      <c r="D278" s="19">
        <v>43543</v>
      </c>
      <c r="E278" s="19">
        <v>43584</v>
      </c>
      <c r="F278" s="15" t="s">
        <v>659</v>
      </c>
      <c r="G278" s="15" t="s">
        <v>1075</v>
      </c>
      <c r="H278" s="37" t="s">
        <v>202</v>
      </c>
      <c r="I278" s="18"/>
      <c r="J278" s="18"/>
      <c r="K278" s="41" t="s">
        <v>202</v>
      </c>
      <c r="L278" s="28">
        <f>117485.21+690.32</f>
        <v>118175.53000000001</v>
      </c>
      <c r="M278" s="18" t="s">
        <v>537</v>
      </c>
      <c r="N278" s="18" t="s">
        <v>1077</v>
      </c>
      <c r="O278" s="15" t="s">
        <v>1076</v>
      </c>
      <c r="P278" s="15"/>
      <c r="Q278" s="15" t="s">
        <v>559</v>
      </c>
      <c r="R278" s="18"/>
      <c r="S278" s="18"/>
      <c r="U278" s="98"/>
      <c r="Y278" s="108" t="s">
        <v>205</v>
      </c>
      <c r="AB278" s="15">
        <v>70</v>
      </c>
      <c r="AC278" s="15" t="s">
        <v>41</v>
      </c>
      <c r="AD278" s="15">
        <v>14</v>
      </c>
      <c r="AE278" s="15" t="s">
        <v>26</v>
      </c>
      <c r="AF278" s="30"/>
      <c r="AG278" s="18"/>
      <c r="AH278" s="18"/>
      <c r="AI278" s="18"/>
      <c r="AJ278" s="18" t="s">
        <v>74</v>
      </c>
      <c r="AK278" s="6"/>
      <c r="AL278" s="6"/>
      <c r="AM278" s="6"/>
    </row>
    <row r="279" spans="1:39" hidden="1" x14ac:dyDescent="0.25">
      <c r="A279" s="174" t="s">
        <v>1873</v>
      </c>
      <c r="B279" s="169" t="s">
        <v>1316</v>
      </c>
      <c r="C279" s="169" t="s">
        <v>1755</v>
      </c>
      <c r="D279" s="34">
        <v>43588</v>
      </c>
      <c r="E279" s="34">
        <v>43665</v>
      </c>
      <c r="F279" s="15" t="s">
        <v>659</v>
      </c>
      <c r="G279" s="169" t="s">
        <v>1319</v>
      </c>
      <c r="H279" s="171" t="s">
        <v>736</v>
      </c>
      <c r="I279" s="174" t="s">
        <v>60</v>
      </c>
      <c r="J279" s="174" t="s">
        <v>438</v>
      </c>
      <c r="K279" s="174" t="s">
        <v>1317</v>
      </c>
      <c r="M279" s="175" t="s">
        <v>557</v>
      </c>
      <c r="N279" s="66" t="s">
        <v>885</v>
      </c>
      <c r="O279" s="169" t="s">
        <v>1318</v>
      </c>
      <c r="Q279" s="15" t="s">
        <v>559</v>
      </c>
      <c r="R279" s="174" t="s">
        <v>885</v>
      </c>
      <c r="S279" s="174"/>
      <c r="U279" s="98"/>
      <c r="Y279" s="108" t="s">
        <v>885</v>
      </c>
      <c r="AB279" s="15">
        <v>70</v>
      </c>
      <c r="AC279" s="15" t="s">
        <v>41</v>
      </c>
      <c r="AJ279" s="18" t="s">
        <v>74</v>
      </c>
    </row>
    <row r="280" spans="1:39" ht="15" hidden="1" x14ac:dyDescent="0.25">
      <c r="A280" s="174" t="s">
        <v>2401</v>
      </c>
      <c r="B280" s="169" t="s">
        <v>1637</v>
      </c>
      <c r="C280" s="169" t="s">
        <v>1755</v>
      </c>
      <c r="D280" s="34">
        <v>43644</v>
      </c>
      <c r="E280" s="34">
        <v>43727</v>
      </c>
      <c r="F280" s="15" t="s">
        <v>659</v>
      </c>
      <c r="G280" s="169" t="s">
        <v>156</v>
      </c>
      <c r="H280" s="171" t="s">
        <v>1638</v>
      </c>
      <c r="I280" s="174" t="s">
        <v>655</v>
      </c>
      <c r="J280" s="174" t="s">
        <v>80</v>
      </c>
      <c r="L280" s="31">
        <f>1696.65+1014.74</f>
        <v>2711.3900000000003</v>
      </c>
      <c r="M280" s="175" t="s">
        <v>537</v>
      </c>
      <c r="N280" s="66" t="s">
        <v>1088</v>
      </c>
      <c r="O280" s="169" t="s">
        <v>2402</v>
      </c>
      <c r="Q280" s="15" t="s">
        <v>559</v>
      </c>
      <c r="R280" s="174" t="s">
        <v>372</v>
      </c>
      <c r="S280" s="174" t="s">
        <v>2403</v>
      </c>
      <c r="U280" s="98"/>
      <c r="Y280" s="108" t="s">
        <v>366</v>
      </c>
      <c r="AB280" s="15">
        <v>70</v>
      </c>
      <c r="AC280" s="15" t="s">
        <v>41</v>
      </c>
    </row>
    <row r="281" spans="1:39" ht="15" hidden="1" x14ac:dyDescent="0.25">
      <c r="A281" s="32" t="s">
        <v>2443</v>
      </c>
      <c r="B281" s="169" t="s">
        <v>2400</v>
      </c>
      <c r="C281" s="169" t="s">
        <v>1755</v>
      </c>
      <c r="D281" s="34">
        <v>43670</v>
      </c>
      <c r="E281" s="34">
        <v>43731</v>
      </c>
      <c r="F281" s="15" t="s">
        <v>659</v>
      </c>
      <c r="G281" s="169" t="s">
        <v>156</v>
      </c>
      <c r="H281" s="171" t="s">
        <v>955</v>
      </c>
      <c r="I281" s="174" t="s">
        <v>35</v>
      </c>
      <c r="J281" s="174" t="s">
        <v>956</v>
      </c>
      <c r="K281" s="169" t="s">
        <v>868</v>
      </c>
      <c r="L281" s="31">
        <v>6081.04</v>
      </c>
      <c r="M281" s="175" t="s">
        <v>537</v>
      </c>
      <c r="N281" s="66" t="s">
        <v>1900</v>
      </c>
      <c r="O281" s="169" t="s">
        <v>1901</v>
      </c>
      <c r="Q281" s="15" t="s">
        <v>559</v>
      </c>
      <c r="R281" s="174" t="s">
        <v>624</v>
      </c>
      <c r="S281" s="174"/>
      <c r="U281" s="98"/>
      <c r="Y281" s="108" t="s">
        <v>218</v>
      </c>
    </row>
    <row r="282" spans="1:39" hidden="1" x14ac:dyDescent="0.25">
      <c r="A282" s="18"/>
      <c r="B282" s="169" t="s">
        <v>823</v>
      </c>
      <c r="C282" s="169"/>
      <c r="D282" s="26">
        <v>43511</v>
      </c>
      <c r="E282" s="18"/>
      <c r="F282" s="15" t="s">
        <v>821</v>
      </c>
      <c r="G282" s="18" t="s">
        <v>246</v>
      </c>
      <c r="H282" s="18" t="s">
        <v>819</v>
      </c>
      <c r="I282" s="18" t="s">
        <v>165</v>
      </c>
      <c r="J282" s="18" t="s">
        <v>820</v>
      </c>
      <c r="K282" s="18" t="s">
        <v>816</v>
      </c>
      <c r="L282" s="174"/>
      <c r="M282" s="18"/>
      <c r="N282" s="18" t="s">
        <v>817</v>
      </c>
      <c r="O282" s="15"/>
      <c r="P282" s="15"/>
      <c r="Q282" s="15" t="s">
        <v>559</v>
      </c>
      <c r="R282" s="18"/>
      <c r="S282" s="18"/>
      <c r="U282" s="98"/>
      <c r="Y282" s="108" t="s">
        <v>818</v>
      </c>
      <c r="AB282" s="15">
        <v>70</v>
      </c>
      <c r="AC282" s="15" t="s">
        <v>41</v>
      </c>
      <c r="AD282" s="15">
        <v>14</v>
      </c>
      <c r="AE282" s="15" t="s">
        <v>26</v>
      </c>
      <c r="AF282" s="30"/>
      <c r="AG282" s="18"/>
      <c r="AH282" s="18"/>
      <c r="AI282" s="18"/>
      <c r="AJ282" s="18"/>
      <c r="AK282" s="6"/>
      <c r="AL282" s="6"/>
      <c r="AM282" s="6"/>
    </row>
    <row r="283" spans="1:39" hidden="1" x14ac:dyDescent="0.25">
      <c r="A283" s="174" t="s">
        <v>515</v>
      </c>
      <c r="B283" s="169" t="s">
        <v>502</v>
      </c>
      <c r="C283" s="169"/>
      <c r="D283" s="19">
        <v>43412</v>
      </c>
      <c r="E283" s="45">
        <v>43535</v>
      </c>
      <c r="F283" s="16" t="s">
        <v>501</v>
      </c>
      <c r="G283" s="174"/>
      <c r="H283" s="174" t="s">
        <v>202</v>
      </c>
      <c r="I283" s="17"/>
      <c r="J283" s="17"/>
      <c r="K283" s="17"/>
      <c r="L283" s="31">
        <v>27414.74</v>
      </c>
      <c r="M283" s="15" t="s">
        <v>557</v>
      </c>
      <c r="N283" s="174" t="s">
        <v>519</v>
      </c>
      <c r="O283" s="27"/>
      <c r="P283" s="27"/>
      <c r="Q283" s="15" t="s">
        <v>559</v>
      </c>
      <c r="R283" s="174" t="s">
        <v>527</v>
      </c>
      <c r="S283" s="174"/>
      <c r="U283" s="98"/>
      <c r="AB283" s="15">
        <v>70</v>
      </c>
      <c r="AC283" s="15" t="s">
        <v>41</v>
      </c>
      <c r="AD283" s="15">
        <v>14</v>
      </c>
      <c r="AE283" s="15" t="s">
        <v>26</v>
      </c>
      <c r="AF283" s="30"/>
      <c r="AG283" s="18"/>
      <c r="AH283" s="18"/>
      <c r="AI283" s="18"/>
      <c r="AJ283" s="18" t="s">
        <v>74</v>
      </c>
      <c r="AK283" s="6"/>
      <c r="AL283" s="6"/>
      <c r="AM283" s="6"/>
    </row>
    <row r="284" spans="1:39" hidden="1" x14ac:dyDescent="0.25">
      <c r="A284" s="174" t="s">
        <v>515</v>
      </c>
      <c r="B284" s="169" t="s">
        <v>503</v>
      </c>
      <c r="C284" s="169"/>
      <c r="D284" s="19">
        <v>43413</v>
      </c>
      <c r="E284" s="35" t="s">
        <v>2433</v>
      </c>
      <c r="F284" s="16" t="s">
        <v>501</v>
      </c>
      <c r="G284" s="174"/>
      <c r="H284" s="174" t="s">
        <v>510</v>
      </c>
      <c r="I284" s="17"/>
      <c r="J284" s="17"/>
      <c r="K284" s="17"/>
      <c r="M284" s="15" t="s">
        <v>557</v>
      </c>
      <c r="N284" s="174" t="s">
        <v>520</v>
      </c>
      <c r="O284" s="27"/>
      <c r="P284" s="27"/>
      <c r="Q284" s="15" t="s">
        <v>559</v>
      </c>
      <c r="R284" s="174" t="s">
        <v>528</v>
      </c>
      <c r="S284" s="174"/>
      <c r="U284" s="98"/>
      <c r="AB284" s="15">
        <v>70</v>
      </c>
      <c r="AC284" s="15" t="s">
        <v>41</v>
      </c>
      <c r="AD284" s="15">
        <v>14</v>
      </c>
      <c r="AE284" s="15" t="s">
        <v>26</v>
      </c>
      <c r="AF284" s="30"/>
      <c r="AG284" s="18"/>
      <c r="AH284" s="18"/>
      <c r="AI284" s="18"/>
      <c r="AJ284" s="18" t="s">
        <v>74</v>
      </c>
      <c r="AK284" s="6"/>
      <c r="AL284" s="6"/>
      <c r="AM284" s="6"/>
    </row>
    <row r="285" spans="1:39" hidden="1" x14ac:dyDescent="0.25">
      <c r="A285" s="174" t="s">
        <v>515</v>
      </c>
      <c r="B285" s="169" t="s">
        <v>504</v>
      </c>
      <c r="C285" s="169"/>
      <c r="D285" s="19">
        <v>43413</v>
      </c>
      <c r="E285" s="16"/>
      <c r="F285" s="16" t="s">
        <v>501</v>
      </c>
      <c r="G285" s="174"/>
      <c r="H285" s="174" t="s">
        <v>511</v>
      </c>
      <c r="I285" s="17"/>
      <c r="J285" s="17"/>
      <c r="K285" s="17"/>
      <c r="M285" s="15" t="s">
        <v>557</v>
      </c>
      <c r="N285" s="174" t="s">
        <v>521</v>
      </c>
      <c r="O285" s="27"/>
      <c r="P285" s="27"/>
      <c r="Q285" s="15" t="s">
        <v>559</v>
      </c>
      <c r="R285" s="174" t="s">
        <v>529</v>
      </c>
      <c r="S285" s="174"/>
      <c r="U285" s="98"/>
      <c r="AB285" s="15">
        <v>70</v>
      </c>
      <c r="AC285" s="15" t="s">
        <v>41</v>
      </c>
      <c r="AD285" s="15">
        <v>14</v>
      </c>
      <c r="AE285" s="15" t="s">
        <v>26</v>
      </c>
      <c r="AF285" s="30"/>
      <c r="AG285" s="18"/>
      <c r="AH285" s="18"/>
      <c r="AI285" s="18"/>
      <c r="AJ285" s="18" t="s">
        <v>74</v>
      </c>
      <c r="AK285" s="6"/>
      <c r="AL285" s="6"/>
      <c r="AM285" s="6"/>
    </row>
    <row r="286" spans="1:39" hidden="1" x14ac:dyDescent="0.25">
      <c r="A286" s="175" t="s">
        <v>378</v>
      </c>
      <c r="B286" s="169" t="s">
        <v>505</v>
      </c>
      <c r="C286" s="169"/>
      <c r="D286" s="19">
        <v>43473</v>
      </c>
      <c r="E286" s="16"/>
      <c r="F286" s="16" t="s">
        <v>501</v>
      </c>
      <c r="G286" s="174"/>
      <c r="H286" s="174" t="s">
        <v>512</v>
      </c>
      <c r="I286" s="17"/>
      <c r="J286" s="17"/>
      <c r="K286" s="17"/>
      <c r="L286" s="31">
        <v>2907.2</v>
      </c>
      <c r="M286" s="15" t="s">
        <v>557</v>
      </c>
      <c r="N286" s="13" t="s">
        <v>522</v>
      </c>
      <c r="O286" s="27"/>
      <c r="P286" s="27"/>
      <c r="Q286" s="15" t="s">
        <v>559</v>
      </c>
      <c r="R286" s="174" t="s">
        <v>530</v>
      </c>
      <c r="S286" s="174"/>
      <c r="U286" s="98"/>
      <c r="AB286" s="15">
        <v>70</v>
      </c>
      <c r="AC286" s="15" t="s">
        <v>41</v>
      </c>
      <c r="AD286" s="15">
        <v>14</v>
      </c>
      <c r="AE286" s="15" t="s">
        <v>26</v>
      </c>
      <c r="AF286" s="30"/>
      <c r="AG286" s="18"/>
      <c r="AH286" s="18"/>
      <c r="AI286" s="18"/>
      <c r="AJ286" s="18" t="s">
        <v>74</v>
      </c>
      <c r="AK286" s="6"/>
      <c r="AL286" s="6"/>
      <c r="AM286" s="6"/>
    </row>
    <row r="287" spans="1:39" hidden="1" x14ac:dyDescent="0.25">
      <c r="A287" s="175" t="s">
        <v>380</v>
      </c>
      <c r="B287" s="169" t="s">
        <v>506</v>
      </c>
      <c r="C287" s="169"/>
      <c r="D287" s="19">
        <v>43476</v>
      </c>
      <c r="E287" s="16"/>
      <c r="F287" s="16" t="s">
        <v>501</v>
      </c>
      <c r="G287" s="174"/>
      <c r="H287" s="174" t="s">
        <v>513</v>
      </c>
      <c r="I287" s="17"/>
      <c r="J287" s="17"/>
      <c r="K287" s="17"/>
      <c r="M287" s="15" t="s">
        <v>557</v>
      </c>
      <c r="N287" s="174" t="s">
        <v>523</v>
      </c>
      <c r="O287" s="27"/>
      <c r="P287" s="27"/>
      <c r="Q287" s="15" t="s">
        <v>559</v>
      </c>
      <c r="R287" s="174" t="s">
        <v>531</v>
      </c>
      <c r="S287" s="174"/>
      <c r="U287" s="98"/>
      <c r="AB287" s="15">
        <v>70</v>
      </c>
      <c r="AC287" s="15" t="s">
        <v>41</v>
      </c>
      <c r="AD287" s="15">
        <v>14</v>
      </c>
      <c r="AE287" s="15" t="s">
        <v>26</v>
      </c>
      <c r="AF287" s="30"/>
      <c r="AG287" s="18"/>
      <c r="AH287" s="18"/>
      <c r="AI287" s="18"/>
      <c r="AJ287" s="18" t="s">
        <v>74</v>
      </c>
      <c r="AK287" s="6"/>
      <c r="AL287" s="6"/>
      <c r="AM287" s="6"/>
    </row>
    <row r="288" spans="1:39" ht="21" hidden="1" x14ac:dyDescent="0.25">
      <c r="A288" s="175" t="s">
        <v>380</v>
      </c>
      <c r="B288" s="169" t="s">
        <v>507</v>
      </c>
      <c r="C288" s="169"/>
      <c r="D288" s="19">
        <v>43480</v>
      </c>
      <c r="E288" s="22">
        <v>43592</v>
      </c>
      <c r="F288" s="16" t="s">
        <v>501</v>
      </c>
      <c r="G288" s="174" t="s">
        <v>516</v>
      </c>
      <c r="H288" s="171" t="s">
        <v>1312</v>
      </c>
      <c r="I288" s="169" t="s">
        <v>797</v>
      </c>
      <c r="J288" s="169" t="s">
        <v>1313</v>
      </c>
      <c r="K288" s="50" t="s">
        <v>514</v>
      </c>
      <c r="L288" s="31">
        <v>193724.77</v>
      </c>
      <c r="M288" s="15" t="s">
        <v>557</v>
      </c>
      <c r="N288" s="174" t="s">
        <v>524</v>
      </c>
      <c r="O288" s="27"/>
      <c r="P288" s="27"/>
      <c r="Q288" s="15" t="s">
        <v>559</v>
      </c>
      <c r="R288" s="174" t="s">
        <v>527</v>
      </c>
      <c r="S288" s="174"/>
      <c r="U288" s="98"/>
      <c r="AB288" s="15">
        <v>70</v>
      </c>
      <c r="AC288" s="15" t="s">
        <v>41</v>
      </c>
      <c r="AD288" s="15">
        <v>14</v>
      </c>
      <c r="AE288" s="15" t="s">
        <v>26</v>
      </c>
      <c r="AF288" s="30"/>
      <c r="AG288" s="18"/>
      <c r="AH288" s="18"/>
      <c r="AI288" s="18"/>
      <c r="AJ288" s="18" t="s">
        <v>74</v>
      </c>
      <c r="AK288" s="6"/>
      <c r="AL288" s="6"/>
      <c r="AM288" s="6"/>
    </row>
    <row r="289" spans="1:39" ht="21" hidden="1" x14ac:dyDescent="0.25">
      <c r="A289" s="175" t="s">
        <v>378</v>
      </c>
      <c r="B289" s="169" t="s">
        <v>508</v>
      </c>
      <c r="C289" s="169"/>
      <c r="D289" s="19">
        <v>43480</v>
      </c>
      <c r="E289" s="22">
        <v>43592</v>
      </c>
      <c r="F289" s="16" t="s">
        <v>501</v>
      </c>
      <c r="G289" s="174" t="s">
        <v>517</v>
      </c>
      <c r="H289" s="171" t="s">
        <v>1312</v>
      </c>
      <c r="I289" s="169" t="s">
        <v>797</v>
      </c>
      <c r="J289" s="169" t="s">
        <v>1313</v>
      </c>
      <c r="K289" s="50" t="s">
        <v>514</v>
      </c>
      <c r="L289" s="31">
        <v>2224.89</v>
      </c>
      <c r="M289" s="15" t="s">
        <v>557</v>
      </c>
      <c r="N289" s="13" t="s">
        <v>525</v>
      </c>
      <c r="O289" s="27"/>
      <c r="P289" s="27"/>
      <c r="Q289" s="15" t="s">
        <v>559</v>
      </c>
      <c r="R289" s="13" t="s">
        <v>366</v>
      </c>
      <c r="S289" s="13"/>
      <c r="U289" s="98"/>
      <c r="AB289" s="15">
        <v>70</v>
      </c>
      <c r="AC289" s="15" t="s">
        <v>41</v>
      </c>
      <c r="AD289" s="15">
        <v>14</v>
      </c>
      <c r="AE289" s="15" t="s">
        <v>26</v>
      </c>
      <c r="AF289" s="30"/>
      <c r="AG289" s="18"/>
      <c r="AH289" s="18"/>
      <c r="AI289" s="18"/>
      <c r="AJ289" s="18" t="s">
        <v>74</v>
      </c>
      <c r="AK289" s="6"/>
      <c r="AL289" s="6"/>
      <c r="AM289" s="6"/>
    </row>
    <row r="290" spans="1:39" ht="21" hidden="1" x14ac:dyDescent="0.25">
      <c r="A290" s="175" t="s">
        <v>378</v>
      </c>
      <c r="B290" s="169" t="s">
        <v>509</v>
      </c>
      <c r="C290" s="169"/>
      <c r="D290" s="19">
        <v>43480</v>
      </c>
      <c r="E290" s="22">
        <v>43592</v>
      </c>
      <c r="F290" s="16" t="s">
        <v>501</v>
      </c>
      <c r="G290" s="174" t="s">
        <v>518</v>
      </c>
      <c r="H290" s="171" t="s">
        <v>1312</v>
      </c>
      <c r="I290" s="169" t="s">
        <v>797</v>
      </c>
      <c r="J290" s="169" t="s">
        <v>1313</v>
      </c>
      <c r="K290" s="50" t="s">
        <v>514</v>
      </c>
      <c r="L290" s="31">
        <v>13866.91</v>
      </c>
      <c r="M290" s="15" t="s">
        <v>557</v>
      </c>
      <c r="N290" s="174" t="s">
        <v>526</v>
      </c>
      <c r="O290" s="27"/>
      <c r="P290" s="27"/>
      <c r="Q290" s="15" t="s">
        <v>559</v>
      </c>
      <c r="R290" s="174" t="s">
        <v>532</v>
      </c>
      <c r="S290" s="174"/>
      <c r="U290" s="98"/>
      <c r="AB290" s="15">
        <v>70</v>
      </c>
      <c r="AC290" s="15" t="s">
        <v>41</v>
      </c>
      <c r="AD290" s="15">
        <v>14</v>
      </c>
      <c r="AE290" s="15" t="s">
        <v>26</v>
      </c>
      <c r="AF290" s="30"/>
      <c r="AG290" s="18"/>
      <c r="AH290" s="18"/>
      <c r="AI290" s="18"/>
      <c r="AJ290" s="18" t="s">
        <v>74</v>
      </c>
      <c r="AK290" s="6"/>
      <c r="AL290" s="6"/>
      <c r="AM290" s="6"/>
    </row>
    <row r="291" spans="1:39" ht="21" hidden="1" x14ac:dyDescent="0.25">
      <c r="A291" s="18" t="s">
        <v>1549</v>
      </c>
      <c r="B291" s="169" t="s">
        <v>789</v>
      </c>
      <c r="C291" s="169"/>
      <c r="D291" s="19">
        <v>43509</v>
      </c>
      <c r="E291" s="19">
        <v>43628</v>
      </c>
      <c r="F291" s="16" t="s">
        <v>501</v>
      </c>
      <c r="G291" s="18" t="s">
        <v>791</v>
      </c>
      <c r="H291" s="171" t="s">
        <v>1312</v>
      </c>
      <c r="I291" s="169" t="s">
        <v>797</v>
      </c>
      <c r="J291" s="169" t="s">
        <v>1313</v>
      </c>
      <c r="K291" s="50" t="s">
        <v>514</v>
      </c>
      <c r="L291" s="31">
        <v>4317.43</v>
      </c>
      <c r="M291" s="15" t="s">
        <v>557</v>
      </c>
      <c r="N291" s="18" t="s">
        <v>792</v>
      </c>
      <c r="O291" s="15"/>
      <c r="P291" s="15"/>
      <c r="Q291" s="15" t="s">
        <v>559</v>
      </c>
      <c r="R291" s="18" t="s">
        <v>793</v>
      </c>
      <c r="S291" s="18"/>
      <c r="U291" s="98"/>
      <c r="Y291" s="108" t="s">
        <v>793</v>
      </c>
      <c r="AB291" s="15">
        <v>70</v>
      </c>
      <c r="AC291" s="15" t="s">
        <v>41</v>
      </c>
      <c r="AD291" s="15">
        <v>14</v>
      </c>
      <c r="AE291" s="15" t="s">
        <v>26</v>
      </c>
      <c r="AF291" s="30"/>
      <c r="AG291" s="18"/>
      <c r="AH291" s="18"/>
      <c r="AI291" s="18"/>
      <c r="AJ291" s="18" t="s">
        <v>74</v>
      </c>
      <c r="AK291" s="6"/>
      <c r="AL291" s="6"/>
      <c r="AM291" s="6"/>
    </row>
    <row r="292" spans="1:39" ht="21" hidden="1" x14ac:dyDescent="0.25">
      <c r="A292" s="18" t="s">
        <v>1712</v>
      </c>
      <c r="B292" s="169" t="s">
        <v>790</v>
      </c>
      <c r="C292" s="169"/>
      <c r="D292" s="19">
        <v>43509</v>
      </c>
      <c r="E292" s="19">
        <v>43658</v>
      </c>
      <c r="F292" s="16" t="s">
        <v>501</v>
      </c>
      <c r="G292" s="18" t="s">
        <v>794</v>
      </c>
      <c r="H292" s="171" t="s">
        <v>1312</v>
      </c>
      <c r="I292" s="169" t="s">
        <v>797</v>
      </c>
      <c r="J292" s="169" t="s">
        <v>1313</v>
      </c>
      <c r="K292" s="50" t="s">
        <v>514</v>
      </c>
      <c r="L292" s="31">
        <v>619748.55000000005</v>
      </c>
      <c r="M292" s="15" t="s">
        <v>557</v>
      </c>
      <c r="N292" s="13" t="s">
        <v>795</v>
      </c>
      <c r="O292" s="174"/>
      <c r="P292" s="174"/>
      <c r="Q292" s="15" t="s">
        <v>559</v>
      </c>
      <c r="R292" s="13" t="s">
        <v>46</v>
      </c>
      <c r="S292" s="13"/>
      <c r="U292" s="98"/>
      <c r="Y292" s="108" t="s">
        <v>796</v>
      </c>
      <c r="AB292" s="15">
        <v>70</v>
      </c>
      <c r="AC292" s="15" t="s">
        <v>41</v>
      </c>
      <c r="AD292" s="15">
        <v>14</v>
      </c>
      <c r="AE292" s="15" t="s">
        <v>26</v>
      </c>
      <c r="AH292" s="174"/>
      <c r="AJ292" s="18" t="s">
        <v>74</v>
      </c>
    </row>
    <row r="293" spans="1:39" ht="21" hidden="1" x14ac:dyDescent="0.25">
      <c r="A293" s="18" t="s">
        <v>1711</v>
      </c>
      <c r="B293" s="169" t="s">
        <v>887</v>
      </c>
      <c r="C293" s="169"/>
      <c r="D293" s="19">
        <v>43518</v>
      </c>
      <c r="E293" s="19">
        <v>43658</v>
      </c>
      <c r="F293" s="16" t="s">
        <v>501</v>
      </c>
      <c r="G293" s="18" t="s">
        <v>888</v>
      </c>
      <c r="H293" s="171" t="s">
        <v>1312</v>
      </c>
      <c r="I293" s="169" t="s">
        <v>797</v>
      </c>
      <c r="J293" s="169" t="s">
        <v>1313</v>
      </c>
      <c r="K293" s="50" t="s">
        <v>514</v>
      </c>
      <c r="L293" s="31">
        <v>98725.23</v>
      </c>
      <c r="M293" s="15" t="s">
        <v>557</v>
      </c>
      <c r="N293" s="18" t="s">
        <v>885</v>
      </c>
      <c r="O293" s="15" t="s">
        <v>889</v>
      </c>
      <c r="P293" s="15"/>
      <c r="Q293" s="15" t="s">
        <v>559</v>
      </c>
      <c r="R293" s="18" t="s">
        <v>218</v>
      </c>
      <c r="S293" s="18"/>
      <c r="U293" s="98"/>
      <c r="Y293" s="108" t="s">
        <v>218</v>
      </c>
      <c r="AB293" s="15">
        <v>70</v>
      </c>
      <c r="AC293" s="15" t="s">
        <v>41</v>
      </c>
      <c r="AD293" s="15">
        <v>14</v>
      </c>
      <c r="AE293" s="15" t="s">
        <v>26</v>
      </c>
      <c r="AF293" s="30"/>
      <c r="AG293" s="18"/>
      <c r="AH293" s="18"/>
      <c r="AI293" s="18"/>
      <c r="AJ293" s="18" t="s">
        <v>74</v>
      </c>
      <c r="AK293" s="6"/>
      <c r="AL293" s="6"/>
      <c r="AM293" s="6"/>
    </row>
    <row r="294" spans="1:39" hidden="1" x14ac:dyDescent="0.25">
      <c r="A294" s="18"/>
      <c r="B294" s="169" t="s">
        <v>1005</v>
      </c>
      <c r="C294" s="169"/>
      <c r="D294" s="19">
        <v>43502</v>
      </c>
      <c r="E294" s="19">
        <v>43558</v>
      </c>
      <c r="F294" s="16" t="s">
        <v>501</v>
      </c>
      <c r="G294" s="18" t="s">
        <v>1006</v>
      </c>
      <c r="H294" s="37" t="s">
        <v>989</v>
      </c>
      <c r="I294" s="18"/>
      <c r="J294" s="18"/>
      <c r="K294" s="24" t="s">
        <v>989</v>
      </c>
      <c r="L294" s="28">
        <v>1527.71</v>
      </c>
      <c r="M294" s="15" t="s">
        <v>557</v>
      </c>
      <c r="N294" s="18" t="s">
        <v>461</v>
      </c>
      <c r="O294" s="15">
        <v>130</v>
      </c>
      <c r="P294" s="15"/>
      <c r="Q294" s="15" t="s">
        <v>559</v>
      </c>
      <c r="R294" s="18" t="s">
        <v>236</v>
      </c>
      <c r="S294" s="18"/>
      <c r="U294" s="98"/>
      <c r="Y294" s="108" t="s">
        <v>1007</v>
      </c>
      <c r="AB294" s="15">
        <v>70</v>
      </c>
      <c r="AC294" s="15" t="s">
        <v>41</v>
      </c>
      <c r="AD294" s="15">
        <v>14</v>
      </c>
      <c r="AE294" s="15" t="s">
        <v>26</v>
      </c>
      <c r="AF294" s="30"/>
      <c r="AG294" s="18"/>
      <c r="AH294" s="18"/>
      <c r="AI294" s="18"/>
      <c r="AJ294" s="18" t="s">
        <v>74</v>
      </c>
      <c r="AK294" s="6"/>
      <c r="AL294" s="6"/>
      <c r="AM294" s="6"/>
    </row>
    <row r="295" spans="1:39" hidden="1" x14ac:dyDescent="0.25">
      <c r="A295" s="18" t="s">
        <v>2469</v>
      </c>
      <c r="B295" s="169" t="s">
        <v>1122</v>
      </c>
      <c r="C295" s="169" t="s">
        <v>2470</v>
      </c>
      <c r="D295" s="19">
        <v>43550</v>
      </c>
      <c r="E295" s="19">
        <v>43732</v>
      </c>
      <c r="F295" s="16" t="s">
        <v>501</v>
      </c>
      <c r="G295" s="18" t="s">
        <v>1124</v>
      </c>
      <c r="H295" s="37" t="s">
        <v>989</v>
      </c>
      <c r="I295" s="18"/>
      <c r="J295" s="18"/>
      <c r="K295" s="24" t="s">
        <v>989</v>
      </c>
      <c r="L295" s="28">
        <v>8844.86</v>
      </c>
      <c r="M295" s="15" t="s">
        <v>557</v>
      </c>
      <c r="N295" s="18" t="s">
        <v>229</v>
      </c>
      <c r="O295" s="15">
        <v>12</v>
      </c>
      <c r="P295" s="15"/>
      <c r="Q295" s="15" t="s">
        <v>559</v>
      </c>
      <c r="R295" s="18" t="s">
        <v>2473</v>
      </c>
      <c r="S295" s="18" t="s">
        <v>2471</v>
      </c>
      <c r="T295" s="98">
        <v>21.84</v>
      </c>
      <c r="U295" s="98"/>
      <c r="AB295" s="15">
        <v>70</v>
      </c>
      <c r="AC295" s="15" t="s">
        <v>41</v>
      </c>
      <c r="AD295" s="15">
        <v>14</v>
      </c>
      <c r="AE295" s="15" t="s">
        <v>26</v>
      </c>
      <c r="AF295" s="30"/>
      <c r="AG295" s="18"/>
      <c r="AH295" s="18"/>
      <c r="AI295" s="18"/>
      <c r="AJ295" s="18" t="s">
        <v>74</v>
      </c>
      <c r="AK295" s="6"/>
      <c r="AL295" s="6"/>
      <c r="AM295" s="6"/>
    </row>
    <row r="296" spans="1:39" hidden="1" x14ac:dyDescent="0.25">
      <c r="A296" s="18"/>
      <c r="B296" s="169" t="s">
        <v>1123</v>
      </c>
      <c r="C296" s="169"/>
      <c r="D296" s="19">
        <v>43550</v>
      </c>
      <c r="E296" s="19">
        <v>43609</v>
      </c>
      <c r="F296" s="16" t="s">
        <v>501</v>
      </c>
      <c r="G296" s="18" t="s">
        <v>1125</v>
      </c>
      <c r="H296" s="37" t="s">
        <v>989</v>
      </c>
      <c r="I296" s="18"/>
      <c r="J296" s="18"/>
      <c r="K296" s="24" t="s">
        <v>989</v>
      </c>
      <c r="L296" s="28">
        <v>6463.28</v>
      </c>
      <c r="M296" s="15" t="s">
        <v>557</v>
      </c>
      <c r="N296" s="18" t="s">
        <v>710</v>
      </c>
      <c r="O296" s="15">
        <v>50</v>
      </c>
      <c r="P296" s="15"/>
      <c r="Q296" s="15" t="s">
        <v>559</v>
      </c>
      <c r="R296" s="18" t="s">
        <v>712</v>
      </c>
      <c r="S296" s="18"/>
      <c r="U296" s="98"/>
      <c r="Y296" s="108" t="s">
        <v>712</v>
      </c>
      <c r="AB296" s="15">
        <v>70</v>
      </c>
      <c r="AC296" s="15" t="s">
        <v>41</v>
      </c>
      <c r="AD296" s="15">
        <v>14</v>
      </c>
      <c r="AE296" s="15" t="s">
        <v>26</v>
      </c>
      <c r="AF296" s="30"/>
      <c r="AG296" s="18"/>
      <c r="AH296" s="18"/>
      <c r="AI296" s="18"/>
      <c r="AJ296" s="18" t="s">
        <v>74</v>
      </c>
      <c r="AK296" s="6"/>
      <c r="AL296" s="6"/>
      <c r="AM296" s="6"/>
    </row>
    <row r="297" spans="1:39" hidden="1" x14ac:dyDescent="0.25">
      <c r="A297" s="18" t="s">
        <v>2472</v>
      </c>
      <c r="B297" s="169" t="s">
        <v>1132</v>
      </c>
      <c r="C297" s="169"/>
      <c r="D297" s="19">
        <v>43550</v>
      </c>
      <c r="E297" s="19"/>
      <c r="F297" s="16" t="s">
        <v>501</v>
      </c>
      <c r="G297" s="18" t="s">
        <v>1124</v>
      </c>
      <c r="H297" s="37" t="s">
        <v>989</v>
      </c>
      <c r="I297" s="18"/>
      <c r="J297" s="18"/>
      <c r="K297" s="24" t="s">
        <v>989</v>
      </c>
      <c r="L297" s="28"/>
      <c r="M297" s="15" t="s">
        <v>825</v>
      </c>
      <c r="N297" s="18" t="s">
        <v>826</v>
      </c>
      <c r="O297" s="15">
        <v>12</v>
      </c>
      <c r="P297" s="15"/>
      <c r="Q297" s="15" t="s">
        <v>559</v>
      </c>
      <c r="R297" s="18"/>
      <c r="S297" s="18" t="s">
        <v>2471</v>
      </c>
      <c r="T297" s="98">
        <v>21.84</v>
      </c>
      <c r="U297" s="98"/>
      <c r="AB297" s="15">
        <v>70</v>
      </c>
      <c r="AC297" s="15" t="s">
        <v>41</v>
      </c>
      <c r="AD297" s="15">
        <v>14</v>
      </c>
      <c r="AE297" s="15" t="s">
        <v>26</v>
      </c>
      <c r="AF297" s="30"/>
      <c r="AG297" s="18"/>
      <c r="AH297" s="18"/>
      <c r="AI297" s="18"/>
      <c r="AJ297" s="18" t="s">
        <v>74</v>
      </c>
      <c r="AK297" s="6"/>
      <c r="AL297" s="6"/>
      <c r="AM297" s="6"/>
    </row>
    <row r="298" spans="1:39" ht="19.5" hidden="1" customHeight="1" x14ac:dyDescent="0.25">
      <c r="A298" s="174" t="s">
        <v>1710</v>
      </c>
      <c r="B298" s="169" t="s">
        <v>1310</v>
      </c>
      <c r="C298" s="169"/>
      <c r="D298" s="34">
        <v>43588</v>
      </c>
      <c r="E298" s="34">
        <v>43658</v>
      </c>
      <c r="F298" s="16" t="s">
        <v>501</v>
      </c>
      <c r="G298" s="169" t="s">
        <v>1311</v>
      </c>
      <c r="H298" s="171" t="s">
        <v>1312</v>
      </c>
      <c r="I298" s="169" t="s">
        <v>797</v>
      </c>
      <c r="J298" s="169" t="s">
        <v>1313</v>
      </c>
      <c r="K298" s="50" t="s">
        <v>514</v>
      </c>
      <c r="L298" s="31">
        <v>30045.11</v>
      </c>
      <c r="M298" s="175" t="s">
        <v>537</v>
      </c>
      <c r="N298" s="171" t="s">
        <v>1314</v>
      </c>
      <c r="Q298" s="15" t="s">
        <v>559</v>
      </c>
      <c r="R298" s="174" t="s">
        <v>365</v>
      </c>
      <c r="S298" s="174"/>
      <c r="U298" s="98"/>
      <c r="Y298" s="108" t="s">
        <v>365</v>
      </c>
      <c r="AB298" s="15">
        <v>70</v>
      </c>
      <c r="AC298" s="15" t="s">
        <v>41</v>
      </c>
      <c r="AJ298" s="18" t="s">
        <v>74</v>
      </c>
    </row>
    <row r="299" spans="1:39" ht="21" hidden="1" x14ac:dyDescent="0.25">
      <c r="A299" s="174"/>
      <c r="B299" s="169" t="s">
        <v>1435</v>
      </c>
      <c r="C299" s="169"/>
      <c r="D299" s="34">
        <v>43615</v>
      </c>
      <c r="E299" s="34">
        <v>43676</v>
      </c>
      <c r="F299" s="16" t="s">
        <v>501</v>
      </c>
      <c r="G299" s="169" t="s">
        <v>1311</v>
      </c>
      <c r="H299" s="171" t="s">
        <v>1312</v>
      </c>
      <c r="I299" s="169" t="s">
        <v>797</v>
      </c>
      <c r="J299" s="169" t="s">
        <v>1313</v>
      </c>
      <c r="K299" s="50" t="s">
        <v>514</v>
      </c>
      <c r="M299" s="175" t="s">
        <v>537</v>
      </c>
      <c r="N299" s="66" t="s">
        <v>1436</v>
      </c>
      <c r="Q299" s="15" t="s">
        <v>559</v>
      </c>
      <c r="S299" s="174"/>
      <c r="U299" s="98"/>
      <c r="AB299" s="15">
        <v>70</v>
      </c>
      <c r="AC299" s="15" t="s">
        <v>41</v>
      </c>
    </row>
    <row r="300" spans="1:39" ht="21" hidden="1" x14ac:dyDescent="0.25">
      <c r="A300" s="174" t="s">
        <v>1961</v>
      </c>
      <c r="B300" s="169" t="s">
        <v>1437</v>
      </c>
      <c r="C300" s="169" t="s">
        <v>1962</v>
      </c>
      <c r="D300" s="34">
        <v>43615</v>
      </c>
      <c r="E300" s="34">
        <v>43676</v>
      </c>
      <c r="F300" s="16" t="s">
        <v>501</v>
      </c>
      <c r="G300" s="169" t="s">
        <v>1311</v>
      </c>
      <c r="H300" s="171" t="s">
        <v>1312</v>
      </c>
      <c r="I300" s="169" t="s">
        <v>797</v>
      </c>
      <c r="J300" s="169" t="s">
        <v>1313</v>
      </c>
      <c r="K300" s="50" t="s">
        <v>514</v>
      </c>
      <c r="L300" s="31">
        <v>1103177.8899999999</v>
      </c>
      <c r="M300" s="175" t="s">
        <v>557</v>
      </c>
      <c r="N300" s="66" t="s">
        <v>527</v>
      </c>
      <c r="Q300" s="15" t="s">
        <v>559</v>
      </c>
      <c r="R300" s="174" t="s">
        <v>549</v>
      </c>
      <c r="S300" s="174"/>
      <c r="U300" s="98"/>
      <c r="AB300" s="15">
        <v>70</v>
      </c>
      <c r="AC300" s="15" t="s">
        <v>41</v>
      </c>
    </row>
    <row r="301" spans="1:39" ht="21" hidden="1" x14ac:dyDescent="0.25">
      <c r="A301" s="174" t="s">
        <v>1894</v>
      </c>
      <c r="B301" s="169" t="s">
        <v>1438</v>
      </c>
      <c r="C301" s="169" t="s">
        <v>1895</v>
      </c>
      <c r="D301" s="34">
        <v>43620</v>
      </c>
      <c r="E301" s="34">
        <v>43669</v>
      </c>
      <c r="F301" s="16" t="s">
        <v>501</v>
      </c>
      <c r="G301" s="169" t="s">
        <v>1311</v>
      </c>
      <c r="H301" s="171" t="s">
        <v>1312</v>
      </c>
      <c r="I301" s="169" t="s">
        <v>797</v>
      </c>
      <c r="J301" s="169" t="s">
        <v>1313</v>
      </c>
      <c r="K301" s="50" t="s">
        <v>514</v>
      </c>
      <c r="L301" s="31">
        <v>171943.65</v>
      </c>
      <c r="M301" s="175" t="s">
        <v>594</v>
      </c>
      <c r="N301" s="66" t="s">
        <v>1439</v>
      </c>
      <c r="Q301" s="15" t="s">
        <v>559</v>
      </c>
      <c r="R301" s="174" t="s">
        <v>1440</v>
      </c>
      <c r="S301" s="174"/>
      <c r="U301" s="98"/>
      <c r="AB301" s="15">
        <v>70</v>
      </c>
      <c r="AC301" s="15" t="s">
        <v>41</v>
      </c>
    </row>
    <row r="302" spans="1:39" ht="15" hidden="1" x14ac:dyDescent="0.25">
      <c r="A302" s="174"/>
      <c r="B302" s="169" t="s">
        <v>1627</v>
      </c>
      <c r="C302" s="169"/>
      <c r="D302" s="34">
        <v>43644</v>
      </c>
      <c r="F302" s="16" t="s">
        <v>501</v>
      </c>
      <c r="G302" s="169" t="s">
        <v>1628</v>
      </c>
      <c r="H302" s="171" t="s">
        <v>1629</v>
      </c>
      <c r="I302" s="174" t="s">
        <v>1630</v>
      </c>
      <c r="J302" s="174" t="s">
        <v>435</v>
      </c>
      <c r="K302" s="169" t="s">
        <v>1631</v>
      </c>
      <c r="M302" s="175" t="s">
        <v>537</v>
      </c>
      <c r="N302" s="66" t="s">
        <v>1632</v>
      </c>
      <c r="Q302" s="15" t="s">
        <v>559</v>
      </c>
      <c r="R302" s="174" t="s">
        <v>1633</v>
      </c>
      <c r="S302" s="174"/>
      <c r="U302" s="98"/>
      <c r="Y302" s="108" t="s">
        <v>1634</v>
      </c>
      <c r="AB302" s="15">
        <v>70</v>
      </c>
      <c r="AC302" s="15" t="s">
        <v>41</v>
      </c>
    </row>
    <row r="303" spans="1:39" hidden="1" x14ac:dyDescent="0.25">
      <c r="A303" s="18"/>
      <c r="B303" s="169" t="s">
        <v>622</v>
      </c>
      <c r="C303" s="169"/>
      <c r="D303" s="26">
        <v>43495</v>
      </c>
      <c r="E303" s="18"/>
      <c r="F303" s="15" t="s">
        <v>621</v>
      </c>
      <c r="G303" s="18" t="s">
        <v>623</v>
      </c>
      <c r="H303" s="18" t="s">
        <v>485</v>
      </c>
      <c r="I303" s="18"/>
      <c r="J303" s="18"/>
      <c r="K303" s="18" t="s">
        <v>485</v>
      </c>
      <c r="L303" s="174"/>
      <c r="M303" s="18"/>
      <c r="N303" s="18" t="s">
        <v>624</v>
      </c>
      <c r="O303" s="15"/>
      <c r="P303" s="15"/>
      <c r="Q303" s="15" t="s">
        <v>559</v>
      </c>
      <c r="R303" s="18"/>
      <c r="S303" s="18"/>
      <c r="U303" s="98"/>
      <c r="AB303" s="15">
        <v>70</v>
      </c>
      <c r="AC303" s="15" t="s">
        <v>41</v>
      </c>
      <c r="AD303" s="15">
        <v>14</v>
      </c>
      <c r="AE303" s="15" t="s">
        <v>26</v>
      </c>
      <c r="AF303" s="30"/>
      <c r="AG303" s="18"/>
      <c r="AH303" s="18"/>
      <c r="AI303" s="18"/>
      <c r="AJ303" s="18"/>
      <c r="AK303" s="6"/>
      <c r="AL303" s="6"/>
      <c r="AM303" s="6"/>
    </row>
    <row r="304" spans="1:39" hidden="1" x14ac:dyDescent="0.25">
      <c r="A304" s="18"/>
      <c r="B304" s="169" t="s">
        <v>1138</v>
      </c>
      <c r="C304" s="169"/>
      <c r="D304" s="26">
        <v>43551</v>
      </c>
      <c r="E304" s="18"/>
      <c r="F304" s="15" t="s">
        <v>1137</v>
      </c>
      <c r="G304" s="18" t="s">
        <v>1139</v>
      </c>
      <c r="H304" s="37" t="s">
        <v>202</v>
      </c>
      <c r="I304" s="18"/>
      <c r="J304" s="18"/>
      <c r="K304" s="41" t="s">
        <v>202</v>
      </c>
      <c r="L304" s="28"/>
      <c r="M304" s="18" t="s">
        <v>557</v>
      </c>
      <c r="N304" s="18" t="s">
        <v>1140</v>
      </c>
      <c r="O304" s="15"/>
      <c r="P304" s="15"/>
      <c r="Q304" s="15" t="s">
        <v>559</v>
      </c>
      <c r="R304" s="18" t="s">
        <v>205</v>
      </c>
      <c r="S304" s="18"/>
      <c r="U304" s="98"/>
      <c r="AB304" s="15">
        <v>70</v>
      </c>
      <c r="AC304" s="15" t="s">
        <v>41</v>
      </c>
      <c r="AD304" s="15">
        <v>14</v>
      </c>
      <c r="AE304" s="15" t="s">
        <v>26</v>
      </c>
      <c r="AF304" s="30"/>
      <c r="AG304" s="18"/>
      <c r="AH304" s="18"/>
      <c r="AI304" s="18"/>
      <c r="AJ304" s="18" t="s">
        <v>74</v>
      </c>
      <c r="AK304" s="6"/>
      <c r="AL304" s="6"/>
      <c r="AM304" s="6"/>
    </row>
    <row r="305" spans="1:39" hidden="1" x14ac:dyDescent="0.25">
      <c r="A305" s="18" t="s">
        <v>1527</v>
      </c>
      <c r="B305" s="169" t="s">
        <v>1141</v>
      </c>
      <c r="C305" s="169" t="s">
        <v>1812</v>
      </c>
      <c r="D305" s="26">
        <v>43551</v>
      </c>
      <c r="E305" s="18"/>
      <c r="F305" s="15" t="s">
        <v>1137</v>
      </c>
      <c r="G305" s="18" t="s">
        <v>1139</v>
      </c>
      <c r="H305" s="37" t="s">
        <v>202</v>
      </c>
      <c r="I305" s="18"/>
      <c r="J305" s="18"/>
      <c r="K305" s="41" t="s">
        <v>202</v>
      </c>
      <c r="L305" s="28"/>
      <c r="M305" s="18" t="s">
        <v>557</v>
      </c>
      <c r="N305" s="18" t="s">
        <v>1142</v>
      </c>
      <c r="O305" s="15"/>
      <c r="P305" s="15"/>
      <c r="Q305" s="15" t="s">
        <v>559</v>
      </c>
      <c r="R305" s="18" t="s">
        <v>205</v>
      </c>
      <c r="S305" s="18"/>
      <c r="U305" s="98"/>
      <c r="AB305" s="15">
        <v>70</v>
      </c>
      <c r="AC305" s="15" t="s">
        <v>41</v>
      </c>
      <c r="AD305" s="15">
        <v>14</v>
      </c>
      <c r="AE305" s="15" t="s">
        <v>26</v>
      </c>
      <c r="AF305" s="30"/>
      <c r="AG305" s="18"/>
      <c r="AH305" s="18"/>
      <c r="AI305" s="18"/>
      <c r="AJ305" s="18" t="s">
        <v>74</v>
      </c>
      <c r="AK305" s="6"/>
      <c r="AL305" s="6"/>
      <c r="AM305" s="6"/>
    </row>
    <row r="306" spans="1:39" hidden="1" x14ac:dyDescent="0.25">
      <c r="A306" s="174" t="s">
        <v>1524</v>
      </c>
      <c r="B306" s="169" t="s">
        <v>1550</v>
      </c>
      <c r="C306" s="169" t="s">
        <v>1821</v>
      </c>
      <c r="D306" s="34">
        <v>43628</v>
      </c>
      <c r="F306" s="15" t="s">
        <v>1137</v>
      </c>
      <c r="G306" s="18" t="s">
        <v>1264</v>
      </c>
      <c r="H306" s="37" t="s">
        <v>202</v>
      </c>
      <c r="I306" s="18"/>
      <c r="J306" s="18"/>
      <c r="K306" s="41" t="s">
        <v>202</v>
      </c>
      <c r="L306" s="28"/>
      <c r="M306" s="18" t="s">
        <v>557</v>
      </c>
      <c r="N306" s="66" t="s">
        <v>1551</v>
      </c>
      <c r="Q306" s="15" t="s">
        <v>559</v>
      </c>
      <c r="R306" s="18" t="s">
        <v>527</v>
      </c>
      <c r="S306" s="18"/>
      <c r="U306" s="98"/>
      <c r="AB306" s="15">
        <v>70</v>
      </c>
      <c r="AC306" s="15" t="s">
        <v>41</v>
      </c>
    </row>
    <row r="307" spans="1:39" hidden="1" x14ac:dyDescent="0.25">
      <c r="A307" s="129" t="s">
        <v>1980</v>
      </c>
      <c r="B307" s="169" t="s">
        <v>398</v>
      </c>
      <c r="C307" s="169" t="s">
        <v>1755</v>
      </c>
      <c r="D307" s="64">
        <v>43402</v>
      </c>
      <c r="E307" s="19">
        <v>43445</v>
      </c>
      <c r="F307" s="20" t="s">
        <v>381</v>
      </c>
      <c r="G307" s="16" t="s">
        <v>206</v>
      </c>
      <c r="H307" s="21" t="s">
        <v>382</v>
      </c>
      <c r="I307" s="23" t="s">
        <v>435</v>
      </c>
      <c r="J307" s="23" t="s">
        <v>441</v>
      </c>
      <c r="K307" s="15"/>
      <c r="L307" s="28">
        <f>1466.18+404.18</f>
        <v>1870.3600000000001</v>
      </c>
      <c r="M307" s="15" t="s">
        <v>537</v>
      </c>
      <c r="N307" s="18" t="s">
        <v>461</v>
      </c>
      <c r="O307" s="15">
        <v>5</v>
      </c>
      <c r="P307" s="15"/>
      <c r="Q307" s="15" t="s">
        <v>559</v>
      </c>
      <c r="R307" s="18" t="s">
        <v>425</v>
      </c>
      <c r="S307" s="18"/>
      <c r="T307" s="98" t="s">
        <v>1981</v>
      </c>
      <c r="U307" s="98"/>
      <c r="AB307" s="15">
        <v>70</v>
      </c>
      <c r="AC307" s="15" t="s">
        <v>41</v>
      </c>
      <c r="AD307" s="15">
        <v>14</v>
      </c>
      <c r="AE307" s="15" t="s">
        <v>26</v>
      </c>
      <c r="AF307" s="30"/>
      <c r="AG307" s="18"/>
      <c r="AH307" s="15"/>
      <c r="AI307" s="15"/>
      <c r="AJ307" s="18" t="s">
        <v>74</v>
      </c>
      <c r="AK307" s="8"/>
      <c r="AL307" s="8"/>
      <c r="AM307" s="8"/>
    </row>
    <row r="308" spans="1:39" hidden="1" x14ac:dyDescent="0.25">
      <c r="A308" s="129" t="s">
        <v>2010</v>
      </c>
      <c r="B308" s="169" t="s">
        <v>399</v>
      </c>
      <c r="C308" s="169" t="s">
        <v>1755</v>
      </c>
      <c r="D308" s="64">
        <v>43402</v>
      </c>
      <c r="E308" s="19">
        <v>43427</v>
      </c>
      <c r="F308" s="20" t="s">
        <v>381</v>
      </c>
      <c r="G308" s="16" t="s">
        <v>381</v>
      </c>
      <c r="H308" s="21" t="s">
        <v>383</v>
      </c>
      <c r="I308" s="23" t="s">
        <v>436</v>
      </c>
      <c r="J308" s="23" t="s">
        <v>76</v>
      </c>
      <c r="K308" s="15"/>
      <c r="L308" s="31">
        <f>170.29+170.29+170.29+1314.68+170.29</f>
        <v>1995.8400000000001</v>
      </c>
      <c r="M308" s="15" t="s">
        <v>537</v>
      </c>
      <c r="N308" s="18" t="s">
        <v>462</v>
      </c>
      <c r="O308" s="15">
        <v>294</v>
      </c>
      <c r="P308" s="15" t="s">
        <v>458</v>
      </c>
      <c r="Q308" s="15" t="s">
        <v>559</v>
      </c>
      <c r="R308" s="18" t="s">
        <v>426</v>
      </c>
      <c r="S308" s="18"/>
      <c r="T308" s="98" t="s">
        <v>2011</v>
      </c>
      <c r="U308" s="98"/>
      <c r="AB308" s="15">
        <v>70</v>
      </c>
      <c r="AC308" s="15" t="s">
        <v>41</v>
      </c>
      <c r="AD308" s="15">
        <v>14</v>
      </c>
      <c r="AE308" s="15" t="s">
        <v>26</v>
      </c>
      <c r="AF308" s="30"/>
      <c r="AG308" s="18"/>
      <c r="AH308" s="15"/>
      <c r="AI308" s="15"/>
      <c r="AJ308" s="18" t="s">
        <v>74</v>
      </c>
      <c r="AK308" s="8"/>
      <c r="AL308" s="8"/>
      <c r="AM308" s="8"/>
    </row>
    <row r="309" spans="1:39" hidden="1" x14ac:dyDescent="0.25">
      <c r="A309" s="129" t="s">
        <v>2012</v>
      </c>
      <c r="B309" s="169" t="s">
        <v>400</v>
      </c>
      <c r="C309" s="169" t="s">
        <v>1755</v>
      </c>
      <c r="D309" s="64">
        <v>43403</v>
      </c>
      <c r="E309" s="19">
        <v>43439</v>
      </c>
      <c r="F309" s="20" t="s">
        <v>381</v>
      </c>
      <c r="G309" s="16" t="s">
        <v>381</v>
      </c>
      <c r="H309" s="21" t="s">
        <v>384</v>
      </c>
      <c r="I309" s="23" t="s">
        <v>447</v>
      </c>
      <c r="J309" s="23" t="s">
        <v>152</v>
      </c>
      <c r="K309" s="15"/>
      <c r="L309" s="31">
        <f>1466.18+490.06</f>
        <v>1956.24</v>
      </c>
      <c r="M309" s="15" t="s">
        <v>537</v>
      </c>
      <c r="N309" s="18" t="s">
        <v>463</v>
      </c>
      <c r="O309" s="15">
        <v>8</v>
      </c>
      <c r="P309" s="15"/>
      <c r="Q309" s="15" t="s">
        <v>559</v>
      </c>
      <c r="R309" s="18" t="s">
        <v>427</v>
      </c>
      <c r="S309" s="18"/>
      <c r="T309" s="98" t="s">
        <v>2013</v>
      </c>
      <c r="U309" s="98"/>
      <c r="AB309" s="15">
        <v>70</v>
      </c>
      <c r="AC309" s="15" t="s">
        <v>41</v>
      </c>
      <c r="AD309" s="15">
        <v>14</v>
      </c>
      <c r="AE309" s="15" t="s">
        <v>26</v>
      </c>
      <c r="AF309" s="30"/>
      <c r="AG309" s="18"/>
      <c r="AH309" s="15"/>
      <c r="AI309" s="15"/>
      <c r="AJ309" s="18" t="s">
        <v>74</v>
      </c>
      <c r="AK309" s="8"/>
      <c r="AL309" s="8"/>
      <c r="AM309" s="8"/>
    </row>
    <row r="310" spans="1:39" hidden="1" x14ac:dyDescent="0.25">
      <c r="A310" s="129" t="s">
        <v>2014</v>
      </c>
      <c r="B310" s="169" t="s">
        <v>401</v>
      </c>
      <c r="C310" s="169" t="s">
        <v>1755</v>
      </c>
      <c r="D310" s="64">
        <v>43416</v>
      </c>
      <c r="E310" s="19">
        <v>43434</v>
      </c>
      <c r="F310" s="20" t="s">
        <v>381</v>
      </c>
      <c r="G310" s="16" t="s">
        <v>381</v>
      </c>
      <c r="H310" s="21" t="s">
        <v>385</v>
      </c>
      <c r="I310" s="23" t="s">
        <v>437</v>
      </c>
      <c r="J310" s="23" t="s">
        <v>448</v>
      </c>
      <c r="K310" s="15"/>
      <c r="L310" s="31">
        <f>148.81+158.36+158.36+158.36+293.22+1314.68</f>
        <v>2231.79</v>
      </c>
      <c r="M310" s="15" t="s">
        <v>537</v>
      </c>
      <c r="N310" s="18" t="s">
        <v>464</v>
      </c>
      <c r="O310" s="15">
        <v>71</v>
      </c>
      <c r="P310" s="15"/>
      <c r="Q310" s="15" t="s">
        <v>559</v>
      </c>
      <c r="R310" s="18" t="s">
        <v>428</v>
      </c>
      <c r="S310" s="18"/>
      <c r="T310" s="98" t="s">
        <v>2015</v>
      </c>
      <c r="U310" s="98"/>
      <c r="AB310" s="15">
        <v>70</v>
      </c>
      <c r="AC310" s="15" t="s">
        <v>41</v>
      </c>
      <c r="AD310" s="15">
        <v>14</v>
      </c>
      <c r="AE310" s="15" t="s">
        <v>26</v>
      </c>
      <c r="AF310" s="30"/>
      <c r="AG310" s="18"/>
      <c r="AH310" s="15"/>
      <c r="AI310" s="15"/>
      <c r="AJ310" s="18" t="s">
        <v>74</v>
      </c>
      <c r="AK310" s="8"/>
      <c r="AL310" s="8"/>
      <c r="AM310" s="8"/>
    </row>
    <row r="311" spans="1:39" ht="24" hidden="1" x14ac:dyDescent="0.25">
      <c r="A311" s="130" t="s">
        <v>2016</v>
      </c>
      <c r="B311" s="169" t="s">
        <v>402</v>
      </c>
      <c r="C311" s="169" t="s">
        <v>1755</v>
      </c>
      <c r="D311" s="64">
        <v>43444</v>
      </c>
      <c r="E311" s="22">
        <v>43587</v>
      </c>
      <c r="F311" s="20" t="s">
        <v>381</v>
      </c>
      <c r="G311" s="16" t="s">
        <v>415</v>
      </c>
      <c r="H311" s="23" t="s">
        <v>386</v>
      </c>
      <c r="I311" s="23" t="s">
        <v>449</v>
      </c>
      <c r="J311" s="23" t="s">
        <v>450</v>
      </c>
      <c r="K311" s="15"/>
      <c r="L311" s="31">
        <f>320.07+379.1+1554.14</f>
        <v>2253.3100000000004</v>
      </c>
      <c r="M311" s="15" t="s">
        <v>537</v>
      </c>
      <c r="N311" s="23" t="s">
        <v>465</v>
      </c>
      <c r="O311" s="15">
        <v>34</v>
      </c>
      <c r="P311" s="15"/>
      <c r="Q311" s="15" t="s">
        <v>559</v>
      </c>
      <c r="R311" s="23" t="s">
        <v>429</v>
      </c>
      <c r="S311" s="23"/>
      <c r="T311" s="98" t="s">
        <v>2017</v>
      </c>
      <c r="U311" s="98"/>
      <c r="AB311" s="15">
        <v>70</v>
      </c>
      <c r="AC311" s="15" t="s">
        <v>41</v>
      </c>
      <c r="AD311" s="15">
        <v>14</v>
      </c>
      <c r="AE311" s="15" t="s">
        <v>26</v>
      </c>
      <c r="AF311" s="30"/>
      <c r="AG311" s="18"/>
      <c r="AH311" s="15"/>
      <c r="AI311" s="15"/>
      <c r="AJ311" s="18" t="s">
        <v>74</v>
      </c>
      <c r="AK311" s="8"/>
      <c r="AL311" s="8"/>
      <c r="AM311" s="8"/>
    </row>
    <row r="312" spans="1:39" ht="24" hidden="1" x14ac:dyDescent="0.25">
      <c r="A312" s="130" t="s">
        <v>2018</v>
      </c>
      <c r="B312" s="169" t="s">
        <v>403</v>
      </c>
      <c r="C312" s="169" t="s">
        <v>1755</v>
      </c>
      <c r="D312" s="64">
        <v>43790</v>
      </c>
      <c r="E312" s="19">
        <v>43503</v>
      </c>
      <c r="F312" s="41" t="s">
        <v>381</v>
      </c>
      <c r="G312" s="16" t="s">
        <v>415</v>
      </c>
      <c r="H312" s="21" t="s">
        <v>387</v>
      </c>
      <c r="I312" s="23" t="s">
        <v>438</v>
      </c>
      <c r="J312" s="23" t="s">
        <v>451</v>
      </c>
      <c r="K312" s="15"/>
      <c r="L312" s="31">
        <f>610.41+1665.69+1554.14</f>
        <v>3830.24</v>
      </c>
      <c r="M312" s="15" t="s">
        <v>537</v>
      </c>
      <c r="N312" s="18" t="s">
        <v>2019</v>
      </c>
      <c r="O312" s="15">
        <v>137</v>
      </c>
      <c r="P312" s="15"/>
      <c r="Q312" s="15" t="s">
        <v>559</v>
      </c>
      <c r="R312" s="18" t="s">
        <v>73</v>
      </c>
      <c r="S312" s="18"/>
      <c r="T312" s="98" t="s">
        <v>2020</v>
      </c>
      <c r="U312" s="98"/>
      <c r="AB312" s="15">
        <v>70</v>
      </c>
      <c r="AC312" s="15" t="s">
        <v>41</v>
      </c>
      <c r="AD312" s="15">
        <v>14</v>
      </c>
      <c r="AE312" s="15" t="s">
        <v>26</v>
      </c>
      <c r="AF312" s="30"/>
      <c r="AG312" s="18"/>
      <c r="AH312" s="15"/>
      <c r="AI312" s="15"/>
      <c r="AJ312" s="18"/>
      <c r="AK312" s="8"/>
      <c r="AL312" s="8"/>
      <c r="AM312" s="8"/>
    </row>
    <row r="313" spans="1:39" hidden="1" x14ac:dyDescent="0.25">
      <c r="A313" s="129" t="s">
        <v>2021</v>
      </c>
      <c r="B313" s="169" t="s">
        <v>404</v>
      </c>
      <c r="C313" s="169" t="s">
        <v>1755</v>
      </c>
      <c r="D313" s="64">
        <v>43798</v>
      </c>
      <c r="E313" s="22">
        <v>43537</v>
      </c>
      <c r="F313" s="41" t="s">
        <v>381</v>
      </c>
      <c r="G313" s="16" t="s">
        <v>381</v>
      </c>
      <c r="H313" s="17" t="s">
        <v>388</v>
      </c>
      <c r="I313" s="27" t="s">
        <v>439</v>
      </c>
      <c r="J313" s="27" t="s">
        <v>442</v>
      </c>
      <c r="K313" s="15"/>
      <c r="M313" s="15" t="s">
        <v>537</v>
      </c>
      <c r="N313" s="17" t="s">
        <v>466</v>
      </c>
      <c r="O313" s="16">
        <v>75</v>
      </c>
      <c r="P313" s="27"/>
      <c r="Q313" s="15" t="s">
        <v>559</v>
      </c>
      <c r="R313" s="17" t="s">
        <v>372</v>
      </c>
      <c r="S313" s="17"/>
      <c r="T313" s="98" t="s">
        <v>2022</v>
      </c>
      <c r="U313" s="98"/>
      <c r="AB313" s="15">
        <v>70</v>
      </c>
      <c r="AC313" s="15" t="s">
        <v>41</v>
      </c>
      <c r="AD313" s="15">
        <v>14</v>
      </c>
      <c r="AE313" s="15" t="s">
        <v>26</v>
      </c>
      <c r="AF313" s="30"/>
      <c r="AG313" s="18"/>
      <c r="AH313" s="15"/>
      <c r="AI313" s="15"/>
      <c r="AJ313" s="18" t="s">
        <v>74</v>
      </c>
      <c r="AK313" s="8"/>
      <c r="AL313" s="8"/>
      <c r="AM313" s="8"/>
    </row>
    <row r="314" spans="1:39" hidden="1" x14ac:dyDescent="0.25">
      <c r="A314" s="130" t="s">
        <v>2023</v>
      </c>
      <c r="B314" s="169" t="s">
        <v>405</v>
      </c>
      <c r="C314" s="169" t="s">
        <v>1755</v>
      </c>
      <c r="D314" s="64">
        <v>43433</v>
      </c>
      <c r="E314" s="22">
        <v>43445</v>
      </c>
      <c r="F314" s="20" t="s">
        <v>381</v>
      </c>
      <c r="G314" s="16" t="s">
        <v>416</v>
      </c>
      <c r="H314" s="17" t="s">
        <v>389</v>
      </c>
      <c r="I314" s="27" t="s">
        <v>440</v>
      </c>
      <c r="J314" s="27" t="s">
        <v>452</v>
      </c>
      <c r="K314" s="15"/>
      <c r="L314" s="31">
        <f>583.95+386.57</f>
        <v>970.52</v>
      </c>
      <c r="M314" s="15" t="s">
        <v>537</v>
      </c>
      <c r="N314" s="17" t="s">
        <v>467</v>
      </c>
      <c r="O314" s="16">
        <v>6</v>
      </c>
      <c r="P314" s="27"/>
      <c r="Q314" s="15" t="s">
        <v>559</v>
      </c>
      <c r="R314" s="17" t="s">
        <v>430</v>
      </c>
      <c r="S314" s="17"/>
      <c r="T314" s="98" t="s">
        <v>2024</v>
      </c>
      <c r="U314" s="98"/>
      <c r="AB314" s="15">
        <v>70</v>
      </c>
      <c r="AC314" s="15" t="s">
        <v>41</v>
      </c>
      <c r="AD314" s="15">
        <v>14</v>
      </c>
      <c r="AE314" s="15" t="s">
        <v>26</v>
      </c>
      <c r="AF314" s="30"/>
      <c r="AG314" s="18"/>
      <c r="AH314" s="15"/>
      <c r="AI314" s="15"/>
      <c r="AJ314" s="18" t="s">
        <v>74</v>
      </c>
      <c r="AK314" s="8"/>
      <c r="AL314" s="8"/>
      <c r="AM314" s="8"/>
    </row>
    <row r="315" spans="1:39" ht="24" hidden="1" x14ac:dyDescent="0.25">
      <c r="A315" s="130" t="s">
        <v>2025</v>
      </c>
      <c r="B315" s="169" t="s">
        <v>406</v>
      </c>
      <c r="C315" s="169" t="s">
        <v>1755</v>
      </c>
      <c r="D315" s="64">
        <v>43438</v>
      </c>
      <c r="E315" s="22">
        <v>43481</v>
      </c>
      <c r="F315" s="20" t="s">
        <v>381</v>
      </c>
      <c r="G315" s="16" t="s">
        <v>417</v>
      </c>
      <c r="H315" s="17" t="s">
        <v>390</v>
      </c>
      <c r="I315" s="27" t="s">
        <v>76</v>
      </c>
      <c r="J315" s="27" t="s">
        <v>82</v>
      </c>
      <c r="K315" s="15"/>
      <c r="L315" s="31">
        <f>1466.18+380.97+380.97</f>
        <v>2228.12</v>
      </c>
      <c r="M315" s="15" t="s">
        <v>537</v>
      </c>
      <c r="N315" s="17" t="s">
        <v>468</v>
      </c>
      <c r="O315" s="16">
        <v>6</v>
      </c>
      <c r="P315" s="27"/>
      <c r="Q315" s="15" t="s">
        <v>559</v>
      </c>
      <c r="R315" s="17" t="s">
        <v>181</v>
      </c>
      <c r="S315" s="17"/>
      <c r="T315" s="98" t="s">
        <v>2026</v>
      </c>
      <c r="U315" s="98"/>
      <c r="AB315" s="15">
        <v>70</v>
      </c>
      <c r="AC315" s="15" t="s">
        <v>41</v>
      </c>
      <c r="AD315" s="15">
        <v>14</v>
      </c>
      <c r="AE315" s="15" t="s">
        <v>26</v>
      </c>
      <c r="AF315" s="30"/>
      <c r="AG315" s="18"/>
      <c r="AH315" s="15"/>
      <c r="AI315" s="15"/>
      <c r="AJ315" s="18" t="s">
        <v>74</v>
      </c>
      <c r="AK315" s="8"/>
      <c r="AL315" s="8"/>
      <c r="AM315" s="8"/>
    </row>
    <row r="316" spans="1:39" ht="24" hidden="1" x14ac:dyDescent="0.25">
      <c r="A316" s="130" t="s">
        <v>2027</v>
      </c>
      <c r="B316" s="169" t="s">
        <v>407</v>
      </c>
      <c r="C316" s="169" t="s">
        <v>1755</v>
      </c>
      <c r="D316" s="64">
        <v>43439</v>
      </c>
      <c r="E316" s="22">
        <v>43630</v>
      </c>
      <c r="F316" s="20" t="s">
        <v>381</v>
      </c>
      <c r="G316" s="16" t="s">
        <v>418</v>
      </c>
      <c r="H316" s="17" t="s">
        <v>391</v>
      </c>
      <c r="I316" s="27" t="s">
        <v>86</v>
      </c>
      <c r="J316" s="27" t="s">
        <v>443</v>
      </c>
      <c r="K316" s="15"/>
      <c r="L316" s="31">
        <f>177.73+177.73+329.21+1314.68</f>
        <v>1999.35</v>
      </c>
      <c r="M316" s="15" t="s">
        <v>537</v>
      </c>
      <c r="N316" s="17" t="s">
        <v>469</v>
      </c>
      <c r="O316" s="16">
        <v>4</v>
      </c>
      <c r="P316" s="27"/>
      <c r="Q316" s="15" t="s">
        <v>559</v>
      </c>
      <c r="R316" s="17" t="s">
        <v>431</v>
      </c>
      <c r="S316" s="17"/>
      <c r="T316" s="98" t="s">
        <v>2028</v>
      </c>
      <c r="U316" s="98"/>
      <c r="AB316" s="15">
        <v>70</v>
      </c>
      <c r="AC316" s="15" t="s">
        <v>41</v>
      </c>
      <c r="AD316" s="15">
        <v>14</v>
      </c>
      <c r="AE316" s="15" t="s">
        <v>26</v>
      </c>
      <c r="AF316" s="30"/>
      <c r="AG316" s="18"/>
      <c r="AH316" s="15"/>
      <c r="AI316" s="15"/>
      <c r="AJ316" s="18" t="s">
        <v>74</v>
      </c>
      <c r="AK316" s="8"/>
      <c r="AL316" s="8"/>
      <c r="AM316" s="8"/>
    </row>
    <row r="317" spans="1:39" ht="24" hidden="1" x14ac:dyDescent="0.25">
      <c r="A317" s="130" t="s">
        <v>2029</v>
      </c>
      <c r="B317" s="169" t="s">
        <v>408</v>
      </c>
      <c r="C317" s="169" t="s">
        <v>1755</v>
      </c>
      <c r="D317" s="64">
        <v>43441</v>
      </c>
      <c r="E317" s="22">
        <v>43531</v>
      </c>
      <c r="F317" s="20" t="s">
        <v>381</v>
      </c>
      <c r="G317" s="16" t="s">
        <v>419</v>
      </c>
      <c r="H317" s="17" t="s">
        <v>392</v>
      </c>
      <c r="I317" s="27" t="s">
        <v>39</v>
      </c>
      <c r="J317" s="27" t="s">
        <v>444</v>
      </c>
      <c r="K317" s="15"/>
      <c r="L317" s="31">
        <f>4052.01+2062.22+2062.22+2870.02</f>
        <v>11046.47</v>
      </c>
      <c r="M317" s="15" t="s">
        <v>537</v>
      </c>
      <c r="N317" s="17" t="s">
        <v>423</v>
      </c>
      <c r="O317" s="16"/>
      <c r="P317" s="27"/>
      <c r="Q317" s="15" t="s">
        <v>559</v>
      </c>
      <c r="R317" s="17" t="s">
        <v>185</v>
      </c>
      <c r="S317" s="17"/>
      <c r="T317" s="98" t="s">
        <v>2030</v>
      </c>
      <c r="U317" s="98"/>
      <c r="AB317" s="15">
        <v>70</v>
      </c>
      <c r="AC317" s="15" t="s">
        <v>41</v>
      </c>
      <c r="AD317" s="15">
        <v>14</v>
      </c>
      <c r="AE317" s="15" t="s">
        <v>26</v>
      </c>
      <c r="AF317" s="30"/>
      <c r="AG317" s="18"/>
      <c r="AH317" s="15"/>
      <c r="AI317" s="15"/>
      <c r="AJ317" s="18" t="s">
        <v>74</v>
      </c>
      <c r="AK317" s="8"/>
      <c r="AL317" s="8"/>
      <c r="AM317" s="8"/>
    </row>
    <row r="318" spans="1:39" ht="24.75" hidden="1" customHeight="1" x14ac:dyDescent="0.25">
      <c r="A318" s="130" t="s">
        <v>2094</v>
      </c>
      <c r="B318" s="169" t="s">
        <v>409</v>
      </c>
      <c r="C318" s="169" t="s">
        <v>1755</v>
      </c>
      <c r="D318" s="64">
        <v>43446</v>
      </c>
      <c r="E318" s="22">
        <v>43691</v>
      </c>
      <c r="F318" s="20" t="s">
        <v>381</v>
      </c>
      <c r="G318" s="16" t="s">
        <v>381</v>
      </c>
      <c r="H318" s="17" t="s">
        <v>2090</v>
      </c>
      <c r="I318" s="27" t="s">
        <v>457</v>
      </c>
      <c r="J318" s="27" t="s">
        <v>445</v>
      </c>
      <c r="K318" s="15"/>
      <c r="L318" s="31">
        <f>1554.14+117.27</f>
        <v>1671.41</v>
      </c>
      <c r="M318" s="15" t="s">
        <v>537</v>
      </c>
      <c r="N318" s="17" t="s">
        <v>470</v>
      </c>
      <c r="O318" s="16">
        <v>6541</v>
      </c>
      <c r="P318" s="27"/>
      <c r="Q318" s="15" t="s">
        <v>559</v>
      </c>
      <c r="R318" s="17" t="s">
        <v>432</v>
      </c>
      <c r="S318" s="17"/>
      <c r="T318" s="98" t="s">
        <v>2095</v>
      </c>
      <c r="U318" s="98"/>
      <c r="AB318" s="15">
        <v>70</v>
      </c>
      <c r="AC318" s="15" t="s">
        <v>41</v>
      </c>
      <c r="AD318" s="15">
        <v>14</v>
      </c>
      <c r="AE318" s="15" t="s">
        <v>26</v>
      </c>
      <c r="AF318" s="30"/>
      <c r="AG318" s="18"/>
      <c r="AH318" s="15"/>
      <c r="AI318" s="15"/>
      <c r="AJ318" s="18" t="s">
        <v>74</v>
      </c>
      <c r="AK318" s="8"/>
      <c r="AL318" s="8"/>
      <c r="AM318" s="8"/>
    </row>
    <row r="319" spans="1:39" ht="24" hidden="1" x14ac:dyDescent="0.25">
      <c r="A319" s="130" t="s">
        <v>2031</v>
      </c>
      <c r="B319" s="169" t="s">
        <v>410</v>
      </c>
      <c r="C319" s="169" t="s">
        <v>1755</v>
      </c>
      <c r="D319" s="64">
        <v>43448</v>
      </c>
      <c r="E319" s="22">
        <v>43516</v>
      </c>
      <c r="F319" s="20" t="s">
        <v>381</v>
      </c>
      <c r="G319" s="16" t="s">
        <v>156</v>
      </c>
      <c r="H319" s="17" t="s">
        <v>393</v>
      </c>
      <c r="I319" s="27" t="s">
        <v>64</v>
      </c>
      <c r="J319" s="27" t="s">
        <v>446</v>
      </c>
      <c r="K319" s="15"/>
      <c r="L319" s="31">
        <f>635.01+1554.14</f>
        <v>2189.15</v>
      </c>
      <c r="M319" s="15" t="s">
        <v>537</v>
      </c>
      <c r="N319" s="17" t="s">
        <v>471</v>
      </c>
      <c r="O319" s="16">
        <v>16</v>
      </c>
      <c r="P319" s="27"/>
      <c r="Q319" s="15" t="s">
        <v>559</v>
      </c>
      <c r="R319" s="17" t="s">
        <v>432</v>
      </c>
      <c r="S319" s="17"/>
      <c r="T319" s="98" t="s">
        <v>2032</v>
      </c>
      <c r="U319" s="98"/>
      <c r="AB319" s="15">
        <v>70</v>
      </c>
      <c r="AC319" s="15" t="s">
        <v>41</v>
      </c>
      <c r="AD319" s="15">
        <v>14</v>
      </c>
      <c r="AE319" s="15" t="s">
        <v>26</v>
      </c>
      <c r="AF319" s="30"/>
      <c r="AG319" s="18"/>
      <c r="AH319" s="15"/>
      <c r="AI319" s="15"/>
      <c r="AJ319" s="18" t="s">
        <v>74</v>
      </c>
      <c r="AK319" s="8"/>
      <c r="AL319" s="8"/>
      <c r="AM319" s="8"/>
    </row>
    <row r="320" spans="1:39" ht="24.75" hidden="1" x14ac:dyDescent="0.25">
      <c r="A320" s="131" t="s">
        <v>2033</v>
      </c>
      <c r="B320" s="169" t="s">
        <v>411</v>
      </c>
      <c r="C320" s="169" t="s">
        <v>1755</v>
      </c>
      <c r="D320" s="64">
        <v>43448</v>
      </c>
      <c r="E320" s="22">
        <v>43529</v>
      </c>
      <c r="F320" s="20" t="s">
        <v>381</v>
      </c>
      <c r="G320" s="16" t="s">
        <v>156</v>
      </c>
      <c r="H320" s="17" t="s">
        <v>394</v>
      </c>
      <c r="I320" s="27" t="s">
        <v>145</v>
      </c>
      <c r="J320" s="27" t="s">
        <v>86</v>
      </c>
      <c r="K320" s="15"/>
      <c r="L320" s="31">
        <f>696.78+167.82</f>
        <v>864.59999999999991</v>
      </c>
      <c r="M320" s="15" t="s">
        <v>537</v>
      </c>
      <c r="N320" s="17" t="s">
        <v>95</v>
      </c>
      <c r="O320" s="16">
        <v>8</v>
      </c>
      <c r="P320" s="27" t="s">
        <v>459</v>
      </c>
      <c r="Q320" s="15" t="s">
        <v>559</v>
      </c>
      <c r="R320" s="17" t="s">
        <v>431</v>
      </c>
      <c r="S320" s="17"/>
      <c r="T320" s="98" t="s">
        <v>2034</v>
      </c>
      <c r="U320" s="98"/>
      <c r="AB320" s="15">
        <v>70</v>
      </c>
      <c r="AC320" s="15" t="s">
        <v>41</v>
      </c>
      <c r="AD320" s="15">
        <v>14</v>
      </c>
      <c r="AE320" s="15" t="s">
        <v>26</v>
      </c>
      <c r="AF320" s="30"/>
      <c r="AG320" s="18"/>
      <c r="AH320" s="15"/>
      <c r="AI320" s="15"/>
      <c r="AJ320" s="18" t="s">
        <v>74</v>
      </c>
      <c r="AK320" s="8"/>
      <c r="AL320" s="8"/>
      <c r="AM320" s="8"/>
    </row>
    <row r="321" spans="1:39" ht="24" hidden="1" customHeight="1" x14ac:dyDescent="0.25">
      <c r="A321" s="131" t="s">
        <v>2042</v>
      </c>
      <c r="B321" s="169" t="s">
        <v>2039</v>
      </c>
      <c r="C321" s="169" t="s">
        <v>1755</v>
      </c>
      <c r="D321" s="64">
        <v>43432</v>
      </c>
      <c r="E321" s="22">
        <v>43543</v>
      </c>
      <c r="F321" s="20" t="s">
        <v>381</v>
      </c>
      <c r="G321" s="16" t="s">
        <v>156</v>
      </c>
      <c r="H321" s="17" t="s">
        <v>2040</v>
      </c>
      <c r="I321" s="27" t="s">
        <v>165</v>
      </c>
      <c r="J321" s="27" t="s">
        <v>452</v>
      </c>
      <c r="K321" s="15"/>
      <c r="M321" s="15" t="s">
        <v>537</v>
      </c>
      <c r="N321" s="17" t="s">
        <v>2041</v>
      </c>
      <c r="O321" s="16">
        <v>211</v>
      </c>
      <c r="P321" s="27"/>
      <c r="Q321" s="15" t="s">
        <v>559</v>
      </c>
      <c r="R321" s="17" t="s">
        <v>640</v>
      </c>
      <c r="S321" s="17"/>
      <c r="U321" s="98"/>
      <c r="AB321" s="15"/>
      <c r="AC321" s="15"/>
      <c r="AD321" s="15"/>
      <c r="AE321" s="15"/>
      <c r="AF321" s="30"/>
      <c r="AG321" s="18"/>
      <c r="AH321" s="15"/>
      <c r="AI321" s="15"/>
      <c r="AJ321" s="18"/>
      <c r="AK321" s="8"/>
      <c r="AL321" s="8"/>
      <c r="AM321" s="8"/>
    </row>
    <row r="322" spans="1:39" ht="24" hidden="1" customHeight="1" x14ac:dyDescent="0.25">
      <c r="A322" s="131" t="s">
        <v>2530</v>
      </c>
      <c r="B322" s="169" t="s">
        <v>2531</v>
      </c>
      <c r="C322" s="169" t="s">
        <v>1755</v>
      </c>
      <c r="D322" s="64">
        <v>43556</v>
      </c>
      <c r="E322" s="22">
        <v>43556</v>
      </c>
      <c r="F322" s="20" t="s">
        <v>381</v>
      </c>
      <c r="G322" s="16" t="s">
        <v>2532</v>
      </c>
      <c r="H322" s="17" t="s">
        <v>2533</v>
      </c>
      <c r="I322" s="27" t="s">
        <v>1581</v>
      </c>
      <c r="J322" s="27" t="s">
        <v>936</v>
      </c>
      <c r="K322" s="15"/>
      <c r="M322" s="15" t="s">
        <v>557</v>
      </c>
      <c r="N322" s="17" t="s">
        <v>2534</v>
      </c>
      <c r="O322" s="16">
        <v>35</v>
      </c>
      <c r="P322" s="27"/>
      <c r="Q322" s="15" t="s">
        <v>538</v>
      </c>
      <c r="R322" s="17" t="s">
        <v>1262</v>
      </c>
      <c r="S322" s="17"/>
      <c r="T322" s="98" t="s">
        <v>2535</v>
      </c>
      <c r="U322" s="98"/>
      <c r="AB322" s="15"/>
      <c r="AC322" s="15"/>
      <c r="AD322" s="15"/>
      <c r="AE322" s="15"/>
      <c r="AF322" s="30"/>
      <c r="AG322" s="18"/>
      <c r="AH322" s="15"/>
      <c r="AI322" s="15"/>
      <c r="AJ322" s="18"/>
      <c r="AK322" s="8"/>
      <c r="AL322" s="8"/>
      <c r="AM322" s="8"/>
    </row>
    <row r="323" spans="1:39" ht="24" hidden="1" x14ac:dyDescent="0.25">
      <c r="A323" s="130" t="s">
        <v>1982</v>
      </c>
      <c r="B323" s="169" t="s">
        <v>412</v>
      </c>
      <c r="C323" s="169" t="s">
        <v>1755</v>
      </c>
      <c r="D323" s="64">
        <v>43480</v>
      </c>
      <c r="E323" s="22">
        <v>43549</v>
      </c>
      <c r="F323" s="41" t="s">
        <v>381</v>
      </c>
      <c r="G323" s="16" t="s">
        <v>420</v>
      </c>
      <c r="H323" s="17" t="s">
        <v>395</v>
      </c>
      <c r="I323" s="27" t="s">
        <v>453</v>
      </c>
      <c r="J323" s="27" t="s">
        <v>454</v>
      </c>
      <c r="K323" s="15"/>
      <c r="L323" s="31">
        <f>1554.14+428.38+428.38</f>
        <v>2410.9</v>
      </c>
      <c r="M323" s="15" t="s">
        <v>537</v>
      </c>
      <c r="N323" s="17" t="s">
        <v>94</v>
      </c>
      <c r="O323" s="16">
        <v>47</v>
      </c>
      <c r="P323" s="27"/>
      <c r="Q323" s="15" t="s">
        <v>559</v>
      </c>
      <c r="R323" s="17" t="s">
        <v>366</v>
      </c>
      <c r="S323" s="17"/>
      <c r="T323" s="98" t="s">
        <v>1983</v>
      </c>
      <c r="U323" s="98"/>
      <c r="AB323" s="15">
        <v>70</v>
      </c>
      <c r="AC323" s="15" t="s">
        <v>41</v>
      </c>
      <c r="AD323" s="15">
        <v>14</v>
      </c>
      <c r="AE323" s="15" t="s">
        <v>26</v>
      </c>
      <c r="AF323" s="30"/>
      <c r="AG323" s="18"/>
      <c r="AH323" s="15"/>
      <c r="AI323" s="15"/>
      <c r="AJ323" s="18" t="s">
        <v>74</v>
      </c>
      <c r="AK323" s="8"/>
      <c r="AL323" s="8"/>
      <c r="AM323" s="8"/>
    </row>
    <row r="324" spans="1:39" ht="24" hidden="1" x14ac:dyDescent="0.25">
      <c r="A324" s="130" t="s">
        <v>1984</v>
      </c>
      <c r="B324" s="169" t="s">
        <v>413</v>
      </c>
      <c r="C324" s="169" t="s">
        <v>1755</v>
      </c>
      <c r="D324" s="64">
        <v>43482</v>
      </c>
      <c r="E324" s="22">
        <v>43606</v>
      </c>
      <c r="F324" s="41" t="s">
        <v>381</v>
      </c>
      <c r="G324" s="16" t="s">
        <v>421</v>
      </c>
      <c r="H324" s="17" t="s">
        <v>396</v>
      </c>
      <c r="I324" s="27" t="s">
        <v>455</v>
      </c>
      <c r="J324" s="27" t="s">
        <v>83</v>
      </c>
      <c r="K324" s="15"/>
      <c r="L324" s="31">
        <f>2331.21+428.38+428.38</f>
        <v>3187.9700000000003</v>
      </c>
      <c r="M324" s="15" t="s">
        <v>537</v>
      </c>
      <c r="N324" s="17" t="s">
        <v>424</v>
      </c>
      <c r="O324" s="16"/>
      <c r="P324" s="27"/>
      <c r="Q324" s="15" t="s">
        <v>559</v>
      </c>
      <c r="R324" s="17" t="s">
        <v>372</v>
      </c>
      <c r="S324" s="17"/>
      <c r="T324" s="98" t="s">
        <v>1985</v>
      </c>
      <c r="U324" s="98"/>
      <c r="AB324" s="15">
        <v>70</v>
      </c>
      <c r="AC324" s="15" t="s">
        <v>41</v>
      </c>
      <c r="AD324" s="15">
        <v>14</v>
      </c>
      <c r="AE324" s="15" t="s">
        <v>26</v>
      </c>
      <c r="AF324" s="30"/>
      <c r="AG324" s="18"/>
      <c r="AH324" s="18"/>
      <c r="AI324" s="18"/>
      <c r="AJ324" s="18" t="s">
        <v>74</v>
      </c>
      <c r="AK324" s="8"/>
      <c r="AL324" s="8"/>
      <c r="AM324" s="8"/>
    </row>
    <row r="325" spans="1:39" ht="24" hidden="1" x14ac:dyDescent="0.25">
      <c r="A325" s="130" t="s">
        <v>1986</v>
      </c>
      <c r="B325" s="169" t="s">
        <v>414</v>
      </c>
      <c r="C325" s="169" t="s">
        <v>1755</v>
      </c>
      <c r="D325" s="64">
        <v>43482</v>
      </c>
      <c r="E325" s="16"/>
      <c r="F325" s="41" t="s">
        <v>381</v>
      </c>
      <c r="G325" s="16" t="s">
        <v>422</v>
      </c>
      <c r="H325" s="17" t="s">
        <v>397</v>
      </c>
      <c r="I325" s="27" t="s">
        <v>456</v>
      </c>
      <c r="J325" s="27" t="s">
        <v>146</v>
      </c>
      <c r="K325" s="15"/>
      <c r="L325" s="31">
        <f>934.57+934.57+1024.75+1810.77</f>
        <v>4704.66</v>
      </c>
      <c r="M325" s="15" t="s">
        <v>537</v>
      </c>
      <c r="N325" s="17" t="s">
        <v>460</v>
      </c>
      <c r="O325" s="16">
        <v>10</v>
      </c>
      <c r="P325" s="27"/>
      <c r="Q325" s="15" t="s">
        <v>559</v>
      </c>
      <c r="R325" s="17" t="s">
        <v>433</v>
      </c>
      <c r="S325" s="17"/>
      <c r="T325" s="98" t="s">
        <v>1987</v>
      </c>
      <c r="U325" s="98"/>
      <c r="AB325" s="15">
        <v>70</v>
      </c>
      <c r="AC325" s="15" t="s">
        <v>41</v>
      </c>
      <c r="AD325" s="15">
        <v>14</v>
      </c>
      <c r="AE325" s="15" t="s">
        <v>26</v>
      </c>
      <c r="AF325" s="30"/>
      <c r="AG325" s="18"/>
      <c r="AH325" s="18"/>
      <c r="AI325" s="18"/>
      <c r="AJ325" s="18" t="s">
        <v>74</v>
      </c>
      <c r="AK325" s="8"/>
      <c r="AL325" s="8"/>
      <c r="AM325" s="8"/>
    </row>
    <row r="326" spans="1:39" ht="24.75" hidden="1" x14ac:dyDescent="0.25">
      <c r="A326" s="132" t="s">
        <v>1988</v>
      </c>
      <c r="B326" s="169" t="s">
        <v>617</v>
      </c>
      <c r="C326" s="169" t="s">
        <v>1755</v>
      </c>
      <c r="D326" s="64">
        <v>43495</v>
      </c>
      <c r="E326" s="19">
        <v>43616</v>
      </c>
      <c r="F326" s="41" t="s">
        <v>381</v>
      </c>
      <c r="G326" s="15" t="s">
        <v>156</v>
      </c>
      <c r="H326" s="18" t="s">
        <v>618</v>
      </c>
      <c r="I326" s="138" t="s">
        <v>58</v>
      </c>
      <c r="J326" s="138" t="s">
        <v>55</v>
      </c>
      <c r="K326" s="15"/>
      <c r="L326" s="31">
        <f>151.61+160.74+886.04</f>
        <v>1198.3899999999999</v>
      </c>
      <c r="M326" s="15" t="s">
        <v>537</v>
      </c>
      <c r="N326" s="18" t="s">
        <v>619</v>
      </c>
      <c r="O326" s="15">
        <v>26</v>
      </c>
      <c r="P326" s="15"/>
      <c r="Q326" s="15" t="s">
        <v>559</v>
      </c>
      <c r="R326" s="18" t="s">
        <v>59</v>
      </c>
      <c r="S326" s="18"/>
      <c r="T326" s="98" t="s">
        <v>1989</v>
      </c>
      <c r="U326" s="98"/>
      <c r="AB326" s="15">
        <v>70</v>
      </c>
      <c r="AC326" s="15" t="s">
        <v>41</v>
      </c>
      <c r="AD326" s="15">
        <v>14</v>
      </c>
      <c r="AE326" s="15" t="s">
        <v>26</v>
      </c>
      <c r="AF326" s="30"/>
      <c r="AG326" s="18"/>
      <c r="AH326" s="18"/>
      <c r="AI326" s="18"/>
      <c r="AJ326" s="18" t="s">
        <v>74</v>
      </c>
      <c r="AK326" s="6"/>
      <c r="AL326" s="6"/>
      <c r="AM326" s="6"/>
    </row>
    <row r="327" spans="1:39" s="172" customFormat="1" ht="24.75" hidden="1" x14ac:dyDescent="0.25">
      <c r="A327" s="132" t="s">
        <v>1990</v>
      </c>
      <c r="B327" s="169" t="s">
        <v>642</v>
      </c>
      <c r="C327" s="169" t="s">
        <v>1755</v>
      </c>
      <c r="D327" s="64">
        <v>43496</v>
      </c>
      <c r="E327" s="19">
        <v>43594</v>
      </c>
      <c r="F327" s="41" t="s">
        <v>381</v>
      </c>
      <c r="G327" s="15" t="s">
        <v>156</v>
      </c>
      <c r="H327" s="18" t="s">
        <v>52</v>
      </c>
      <c r="I327" s="138" t="s">
        <v>643</v>
      </c>
      <c r="J327" s="138" t="s">
        <v>85</v>
      </c>
      <c r="K327" s="15"/>
      <c r="L327" s="31">
        <f>623.58+134.46+206.24</f>
        <v>964.28000000000009</v>
      </c>
      <c r="M327" s="15" t="s">
        <v>537</v>
      </c>
      <c r="N327" s="18" t="s">
        <v>644</v>
      </c>
      <c r="O327" s="15">
        <v>23</v>
      </c>
      <c r="P327" s="15"/>
      <c r="Q327" s="15" t="s">
        <v>559</v>
      </c>
      <c r="R327" s="18" t="s">
        <v>43</v>
      </c>
      <c r="S327" s="18"/>
      <c r="T327" s="98" t="s">
        <v>1991</v>
      </c>
      <c r="U327" s="98"/>
      <c r="V327" s="99"/>
      <c r="W327" s="100"/>
      <c r="X327" s="107"/>
      <c r="Y327" s="108"/>
      <c r="Z327" s="109"/>
      <c r="AA327" s="78"/>
      <c r="AB327" s="15">
        <v>70</v>
      </c>
      <c r="AC327" s="15" t="s">
        <v>41</v>
      </c>
      <c r="AD327" s="15">
        <v>14</v>
      </c>
      <c r="AE327" s="15" t="s">
        <v>26</v>
      </c>
      <c r="AF327" s="30"/>
      <c r="AG327" s="18"/>
      <c r="AH327" s="18"/>
      <c r="AI327" s="18"/>
      <c r="AJ327" s="18" t="s">
        <v>74</v>
      </c>
      <c r="AK327" s="6"/>
      <c r="AL327" s="6"/>
      <c r="AM327" s="6"/>
    </row>
    <row r="328" spans="1:39" ht="24.75" hidden="1" x14ac:dyDescent="0.25">
      <c r="A328" s="132" t="s">
        <v>1384</v>
      </c>
      <c r="B328" s="169" t="s">
        <v>673</v>
      </c>
      <c r="C328" s="169" t="s">
        <v>1755</v>
      </c>
      <c r="D328" s="64">
        <v>43501</v>
      </c>
      <c r="E328" s="19">
        <v>43602</v>
      </c>
      <c r="F328" s="41" t="s">
        <v>381</v>
      </c>
      <c r="G328" s="15" t="s">
        <v>156</v>
      </c>
      <c r="H328" s="18" t="s">
        <v>674</v>
      </c>
      <c r="I328" s="138" t="s">
        <v>37</v>
      </c>
      <c r="J328" s="138" t="s">
        <v>31</v>
      </c>
      <c r="K328" s="15"/>
      <c r="M328" s="15" t="s">
        <v>537</v>
      </c>
      <c r="N328" s="18" t="s">
        <v>675</v>
      </c>
      <c r="O328" s="15">
        <v>25</v>
      </c>
      <c r="P328" s="15"/>
      <c r="Q328" s="15" t="s">
        <v>559</v>
      </c>
      <c r="R328" s="18" t="s">
        <v>49</v>
      </c>
      <c r="S328" s="18"/>
      <c r="U328" s="98"/>
      <c r="AB328" s="15">
        <v>70</v>
      </c>
      <c r="AC328" s="15" t="s">
        <v>41</v>
      </c>
      <c r="AD328" s="15">
        <v>14</v>
      </c>
      <c r="AE328" s="15" t="s">
        <v>26</v>
      </c>
      <c r="AF328" s="30"/>
      <c r="AG328" s="18"/>
      <c r="AH328" s="18"/>
      <c r="AI328" s="18"/>
      <c r="AJ328" s="18" t="s">
        <v>74</v>
      </c>
      <c r="AK328" s="6"/>
      <c r="AL328" s="6"/>
      <c r="AM328" s="6"/>
    </row>
    <row r="329" spans="1:39" ht="24.75" hidden="1" x14ac:dyDescent="0.25">
      <c r="A329" s="132" t="s">
        <v>1992</v>
      </c>
      <c r="B329" s="169" t="s">
        <v>704</v>
      </c>
      <c r="C329" s="169" t="s">
        <v>1755</v>
      </c>
      <c r="D329" s="64">
        <v>43502</v>
      </c>
      <c r="E329" s="19">
        <v>43602</v>
      </c>
      <c r="F329" s="41" t="s">
        <v>381</v>
      </c>
      <c r="G329" s="15" t="s">
        <v>156</v>
      </c>
      <c r="H329" s="18" t="s">
        <v>705</v>
      </c>
      <c r="I329" s="138" t="s">
        <v>698</v>
      </c>
      <c r="J329" s="138" t="s">
        <v>453</v>
      </c>
      <c r="K329" s="15"/>
      <c r="L329" s="31">
        <f>696.78+240.61</f>
        <v>937.39</v>
      </c>
      <c r="M329" s="15" t="s">
        <v>537</v>
      </c>
      <c r="N329" s="18" t="s">
        <v>706</v>
      </c>
      <c r="O329" s="15"/>
      <c r="P329" s="15"/>
      <c r="Q329" s="15" t="s">
        <v>559</v>
      </c>
      <c r="R329" s="18" t="s">
        <v>365</v>
      </c>
      <c r="S329" s="18"/>
      <c r="T329" s="98" t="s">
        <v>1993</v>
      </c>
      <c r="U329" s="98"/>
      <c r="AB329" s="15">
        <v>70</v>
      </c>
      <c r="AC329" s="15" t="s">
        <v>41</v>
      </c>
      <c r="AD329" s="15">
        <v>14</v>
      </c>
      <c r="AE329" s="15" t="s">
        <v>26</v>
      </c>
      <c r="AF329" s="30"/>
      <c r="AG329" s="18"/>
      <c r="AH329" s="18"/>
      <c r="AI329" s="18"/>
      <c r="AJ329" s="18" t="s">
        <v>74</v>
      </c>
      <c r="AK329" s="6"/>
      <c r="AL329" s="6"/>
      <c r="AM329" s="6"/>
    </row>
    <row r="330" spans="1:39" s="172" customFormat="1" ht="24.75" hidden="1" x14ac:dyDescent="0.25">
      <c r="A330" s="132" t="s">
        <v>1994</v>
      </c>
      <c r="B330" s="169" t="s">
        <v>873</v>
      </c>
      <c r="C330" s="169" t="s">
        <v>1755</v>
      </c>
      <c r="D330" s="64">
        <v>43517</v>
      </c>
      <c r="E330" s="19">
        <v>43538</v>
      </c>
      <c r="F330" s="41" t="s">
        <v>381</v>
      </c>
      <c r="G330" s="15" t="s">
        <v>156</v>
      </c>
      <c r="H330" s="18" t="s">
        <v>50</v>
      </c>
      <c r="I330" s="138" t="s">
        <v>68</v>
      </c>
      <c r="J330" s="138" t="s">
        <v>71</v>
      </c>
      <c r="K330" s="15"/>
      <c r="L330" s="31">
        <f>714.9+2162.05</f>
        <v>2876.9500000000003</v>
      </c>
      <c r="M330" s="15" t="s">
        <v>537</v>
      </c>
      <c r="N330" s="18" t="s">
        <v>72</v>
      </c>
      <c r="O330" s="15">
        <v>39</v>
      </c>
      <c r="P330" s="15"/>
      <c r="Q330" s="15" t="s">
        <v>559</v>
      </c>
      <c r="R330" s="18" t="s">
        <v>181</v>
      </c>
      <c r="S330" s="18"/>
      <c r="T330" s="98" t="s">
        <v>1998</v>
      </c>
      <c r="U330" s="98"/>
      <c r="V330" s="99"/>
      <c r="W330" s="100"/>
      <c r="X330" s="107"/>
      <c r="Y330" s="108"/>
      <c r="Z330" s="109"/>
      <c r="AA330" s="78"/>
      <c r="AB330" s="15">
        <v>70</v>
      </c>
      <c r="AC330" s="15" t="s">
        <v>41</v>
      </c>
      <c r="AD330" s="15">
        <v>14</v>
      </c>
      <c r="AE330" s="15" t="s">
        <v>26</v>
      </c>
      <c r="AF330" s="30"/>
      <c r="AG330" s="18"/>
      <c r="AH330" s="18"/>
      <c r="AI330" s="18"/>
      <c r="AJ330" s="18" t="s">
        <v>74</v>
      </c>
      <c r="AK330" s="6"/>
      <c r="AL330" s="6"/>
      <c r="AM330" s="6"/>
    </row>
    <row r="331" spans="1:39" s="172" customFormat="1" ht="26.25" hidden="1" customHeight="1" x14ac:dyDescent="0.2">
      <c r="A331" s="133" t="s">
        <v>1257</v>
      </c>
      <c r="B331" s="169" t="s">
        <v>925</v>
      </c>
      <c r="C331" s="169" t="s">
        <v>1755</v>
      </c>
      <c r="D331" s="64">
        <v>43523</v>
      </c>
      <c r="E331" s="19">
        <v>43553</v>
      </c>
      <c r="F331" s="41" t="s">
        <v>381</v>
      </c>
      <c r="G331" s="15" t="s">
        <v>926</v>
      </c>
      <c r="H331" s="18" t="s">
        <v>930</v>
      </c>
      <c r="I331" s="138" t="s">
        <v>927</v>
      </c>
      <c r="J331" s="138" t="s">
        <v>32</v>
      </c>
      <c r="K331" s="15"/>
      <c r="L331" s="28">
        <f>3266.06+957.9+1242.34</f>
        <v>5466.3</v>
      </c>
      <c r="M331" s="15" t="s">
        <v>537</v>
      </c>
      <c r="N331" s="18" t="s">
        <v>928</v>
      </c>
      <c r="O331" s="15">
        <v>327</v>
      </c>
      <c r="P331" s="15" t="s">
        <v>458</v>
      </c>
      <c r="Q331" s="15" t="s">
        <v>559</v>
      </c>
      <c r="R331" s="18" t="s">
        <v>929</v>
      </c>
      <c r="S331" s="18"/>
      <c r="T331" s="98"/>
      <c r="U331" s="98"/>
      <c r="V331" s="99"/>
      <c r="W331" s="100"/>
      <c r="X331" s="107"/>
      <c r="Y331" s="108"/>
      <c r="Z331" s="109"/>
      <c r="AA331" s="78"/>
      <c r="AB331" s="15">
        <v>70</v>
      </c>
      <c r="AC331" s="15" t="s">
        <v>41</v>
      </c>
      <c r="AD331" s="15">
        <v>14</v>
      </c>
      <c r="AE331" s="15" t="s">
        <v>26</v>
      </c>
      <c r="AF331" s="30"/>
      <c r="AG331" s="18"/>
      <c r="AH331" s="18"/>
      <c r="AI331" s="18"/>
      <c r="AJ331" s="18" t="s">
        <v>74</v>
      </c>
      <c r="AK331" s="6"/>
      <c r="AL331" s="6"/>
      <c r="AM331" s="6"/>
    </row>
    <row r="332" spans="1:39" ht="24.75" hidden="1" x14ac:dyDescent="0.25">
      <c r="A332" s="132" t="s">
        <v>1999</v>
      </c>
      <c r="B332" s="169" t="s">
        <v>978</v>
      </c>
      <c r="C332" s="169" t="s">
        <v>1755</v>
      </c>
      <c r="D332" s="64">
        <v>43528</v>
      </c>
      <c r="E332" s="19">
        <v>43592</v>
      </c>
      <c r="F332" s="41" t="s">
        <v>381</v>
      </c>
      <c r="G332" s="15" t="s">
        <v>979</v>
      </c>
      <c r="H332" s="37" t="s">
        <v>980</v>
      </c>
      <c r="I332" s="138" t="s">
        <v>457</v>
      </c>
      <c r="J332" s="138" t="s">
        <v>30</v>
      </c>
      <c r="K332" s="15"/>
      <c r="L332" s="28">
        <f>1045.17+685.36+483.25+188.04</f>
        <v>2401.8200000000002</v>
      </c>
      <c r="M332" s="15" t="s">
        <v>537</v>
      </c>
      <c r="N332" s="18" t="s">
        <v>981</v>
      </c>
      <c r="O332" s="15" t="s">
        <v>982</v>
      </c>
      <c r="P332" s="15" t="s">
        <v>983</v>
      </c>
      <c r="Q332" s="15" t="s">
        <v>559</v>
      </c>
      <c r="R332" s="18" t="s">
        <v>42</v>
      </c>
      <c r="S332" s="18"/>
      <c r="T332" s="98" t="s">
        <v>2000</v>
      </c>
      <c r="U332" s="98"/>
      <c r="AB332" s="15">
        <v>70</v>
      </c>
      <c r="AC332" s="15" t="s">
        <v>41</v>
      </c>
      <c r="AD332" s="15">
        <v>14</v>
      </c>
      <c r="AE332" s="15" t="s">
        <v>26</v>
      </c>
      <c r="AF332" s="30"/>
      <c r="AG332" s="18"/>
      <c r="AH332" s="18"/>
      <c r="AI332" s="18"/>
      <c r="AJ332" s="18" t="s">
        <v>74</v>
      </c>
      <c r="AK332" s="6"/>
      <c r="AL332" s="6"/>
      <c r="AM332" s="6"/>
    </row>
    <row r="333" spans="1:39" ht="24.75" hidden="1" x14ac:dyDescent="0.25">
      <c r="A333" s="132" t="s">
        <v>2068</v>
      </c>
      <c r="B333" s="169" t="s">
        <v>1031</v>
      </c>
      <c r="C333" s="169" t="s">
        <v>1755</v>
      </c>
      <c r="D333" s="64">
        <v>43535</v>
      </c>
      <c r="E333" s="19">
        <v>43690</v>
      </c>
      <c r="F333" s="41" t="s">
        <v>381</v>
      </c>
      <c r="G333" s="15" t="s">
        <v>156</v>
      </c>
      <c r="H333" s="37" t="s">
        <v>1032</v>
      </c>
      <c r="I333" s="138" t="s">
        <v>1011</v>
      </c>
      <c r="J333" s="138" t="s">
        <v>56</v>
      </c>
      <c r="K333" s="15"/>
      <c r="L333" s="28">
        <v>4409.21</v>
      </c>
      <c r="M333" s="15" t="s">
        <v>537</v>
      </c>
      <c r="N333" s="18" t="s">
        <v>65</v>
      </c>
      <c r="O333" s="15" t="s">
        <v>2069</v>
      </c>
      <c r="P333" s="15"/>
      <c r="Q333" s="15" t="s">
        <v>559</v>
      </c>
      <c r="R333" s="18" t="s">
        <v>498</v>
      </c>
      <c r="S333" s="18"/>
      <c r="T333" s="98" t="s">
        <v>2086</v>
      </c>
      <c r="U333" s="98"/>
      <c r="AB333" s="15">
        <v>70</v>
      </c>
      <c r="AC333" s="15" t="s">
        <v>41</v>
      </c>
      <c r="AD333" s="15">
        <v>14</v>
      </c>
      <c r="AE333" s="15" t="s">
        <v>26</v>
      </c>
      <c r="AF333" s="30"/>
      <c r="AG333" s="18"/>
      <c r="AH333" s="18"/>
      <c r="AI333" s="18"/>
      <c r="AJ333" s="18" t="s">
        <v>74</v>
      </c>
      <c r="AK333" s="6"/>
      <c r="AL333" s="6"/>
      <c r="AM333" s="6"/>
    </row>
    <row r="334" spans="1:39" ht="24.75" hidden="1" x14ac:dyDescent="0.25">
      <c r="A334" s="132" t="s">
        <v>2001</v>
      </c>
      <c r="B334" s="169" t="s">
        <v>1050</v>
      </c>
      <c r="C334" s="169" t="s">
        <v>1755</v>
      </c>
      <c r="D334" s="64">
        <v>43538</v>
      </c>
      <c r="E334" s="19">
        <v>43594</v>
      </c>
      <c r="F334" s="41" t="s">
        <v>381</v>
      </c>
      <c r="G334" s="15" t="s">
        <v>156</v>
      </c>
      <c r="H334" s="37" t="s">
        <v>1051</v>
      </c>
      <c r="I334" s="138" t="s">
        <v>798</v>
      </c>
      <c r="J334" s="138" t="s">
        <v>1052</v>
      </c>
      <c r="K334" s="15"/>
      <c r="L334" s="28">
        <f>179.24+334.64+696.78</f>
        <v>1210.6599999999999</v>
      </c>
      <c r="M334" s="15" t="s">
        <v>537</v>
      </c>
      <c r="N334" s="18" t="s">
        <v>1053</v>
      </c>
      <c r="O334" s="15" t="s">
        <v>1054</v>
      </c>
      <c r="P334" s="15"/>
      <c r="Q334" s="15" t="s">
        <v>559</v>
      </c>
      <c r="R334" s="18" t="s">
        <v>433</v>
      </c>
      <c r="S334" s="18"/>
      <c r="T334" s="98" t="s">
        <v>2002</v>
      </c>
      <c r="U334" s="98"/>
      <c r="AB334" s="15">
        <v>70</v>
      </c>
      <c r="AC334" s="15" t="s">
        <v>41</v>
      </c>
      <c r="AD334" s="15">
        <v>14</v>
      </c>
      <c r="AE334" s="15" t="s">
        <v>26</v>
      </c>
      <c r="AF334" s="30"/>
      <c r="AG334" s="18"/>
      <c r="AH334" s="18"/>
      <c r="AI334" s="18"/>
      <c r="AJ334" s="18" t="s">
        <v>74</v>
      </c>
      <c r="AK334" s="6"/>
      <c r="AL334" s="6"/>
      <c r="AM334" s="6"/>
    </row>
    <row r="335" spans="1:39" ht="24.75" hidden="1" x14ac:dyDescent="0.25">
      <c r="A335" s="132" t="s">
        <v>2037</v>
      </c>
      <c r="B335" s="169" t="s">
        <v>1094</v>
      </c>
      <c r="C335" s="169" t="s">
        <v>1755</v>
      </c>
      <c r="D335" s="64">
        <v>43545</v>
      </c>
      <c r="E335" s="19">
        <v>43644</v>
      </c>
      <c r="F335" s="41" t="s">
        <v>381</v>
      </c>
      <c r="G335" s="15" t="s">
        <v>1095</v>
      </c>
      <c r="H335" s="37" t="s">
        <v>2036</v>
      </c>
      <c r="I335" s="138" t="s">
        <v>82</v>
      </c>
      <c r="J335" s="138" t="s">
        <v>654</v>
      </c>
      <c r="K335" s="15"/>
      <c r="L335" s="28">
        <f>236.51+329.99+1554.14</f>
        <v>2120.6400000000003</v>
      </c>
      <c r="M335" s="15" t="s">
        <v>537</v>
      </c>
      <c r="N335" s="18" t="s">
        <v>470</v>
      </c>
      <c r="O335" s="15">
        <v>6511</v>
      </c>
      <c r="P335" s="15"/>
      <c r="Q335" s="15" t="s">
        <v>559</v>
      </c>
      <c r="R335" s="18" t="s">
        <v>712</v>
      </c>
      <c r="S335" s="18"/>
      <c r="T335" s="98" t="s">
        <v>2038</v>
      </c>
      <c r="U335" s="98"/>
      <c r="AB335" s="15">
        <v>70</v>
      </c>
      <c r="AC335" s="15" t="s">
        <v>41</v>
      </c>
      <c r="AD335" s="15">
        <v>14</v>
      </c>
      <c r="AE335" s="15" t="s">
        <v>26</v>
      </c>
      <c r="AF335" s="30"/>
      <c r="AG335" s="18"/>
      <c r="AH335" s="18"/>
      <c r="AI335" s="18"/>
      <c r="AJ335" s="18" t="s">
        <v>74</v>
      </c>
      <c r="AK335" s="6"/>
      <c r="AL335" s="6"/>
      <c r="AM335" s="6"/>
    </row>
    <row r="336" spans="1:39" ht="26.25" hidden="1" customHeight="1" x14ac:dyDescent="0.25">
      <c r="A336" s="132"/>
      <c r="B336" s="169" t="s">
        <v>1127</v>
      </c>
      <c r="C336" s="169" t="s">
        <v>1755</v>
      </c>
      <c r="D336" s="64">
        <v>43549</v>
      </c>
      <c r="E336" s="15"/>
      <c r="F336" s="41" t="s">
        <v>381</v>
      </c>
      <c r="G336" s="15" t="s">
        <v>1095</v>
      </c>
      <c r="H336" s="37"/>
      <c r="I336" s="138" t="s">
        <v>1126</v>
      </c>
      <c r="J336" s="138" t="s">
        <v>1111</v>
      </c>
      <c r="K336" s="15"/>
      <c r="L336" s="28"/>
      <c r="M336" s="15" t="s">
        <v>537</v>
      </c>
      <c r="N336" s="18" t="s">
        <v>1128</v>
      </c>
      <c r="O336" s="15">
        <v>9</v>
      </c>
      <c r="P336" s="15"/>
      <c r="Q336" s="15" t="s">
        <v>559</v>
      </c>
      <c r="R336" s="18" t="s">
        <v>549</v>
      </c>
      <c r="S336" s="18"/>
      <c r="U336" s="98"/>
      <c r="AB336" s="15">
        <v>70</v>
      </c>
      <c r="AC336" s="15" t="s">
        <v>41</v>
      </c>
      <c r="AD336" s="15">
        <v>14</v>
      </c>
      <c r="AE336" s="15" t="s">
        <v>26</v>
      </c>
      <c r="AF336" s="30"/>
      <c r="AG336" s="18"/>
      <c r="AH336" s="18"/>
      <c r="AI336" s="18"/>
      <c r="AJ336" s="18" t="s">
        <v>74</v>
      </c>
      <c r="AK336" s="6"/>
      <c r="AL336" s="6"/>
      <c r="AM336" s="6"/>
    </row>
    <row r="337" spans="1:39" ht="30" hidden="1" x14ac:dyDescent="0.25">
      <c r="A337" s="133" t="s">
        <v>2003</v>
      </c>
      <c r="B337" s="169" t="s">
        <v>1173</v>
      </c>
      <c r="C337" s="169" t="s">
        <v>1755</v>
      </c>
      <c r="D337" s="64">
        <v>43559</v>
      </c>
      <c r="E337" s="91" t="s">
        <v>1421</v>
      </c>
      <c r="F337" s="41" t="s">
        <v>381</v>
      </c>
      <c r="G337" s="15" t="s">
        <v>748</v>
      </c>
      <c r="H337" s="37" t="s">
        <v>997</v>
      </c>
      <c r="I337" s="138" t="s">
        <v>82</v>
      </c>
      <c r="J337" s="138" t="s">
        <v>745</v>
      </c>
      <c r="K337" s="15"/>
      <c r="L337" s="28"/>
      <c r="M337" s="15" t="s">
        <v>537</v>
      </c>
      <c r="N337" s="18" t="s">
        <v>1174</v>
      </c>
      <c r="O337" s="15">
        <v>51</v>
      </c>
      <c r="P337" s="15"/>
      <c r="Q337" s="15" t="s">
        <v>559</v>
      </c>
      <c r="R337" s="18" t="s">
        <v>739</v>
      </c>
      <c r="S337" s="18"/>
      <c r="U337" s="98"/>
      <c r="AB337" s="15">
        <v>70</v>
      </c>
      <c r="AC337" s="15" t="s">
        <v>41</v>
      </c>
      <c r="AD337" s="15">
        <v>14</v>
      </c>
      <c r="AE337" s="15" t="s">
        <v>26</v>
      </c>
      <c r="AF337" s="30"/>
      <c r="AG337" s="18"/>
      <c r="AH337" s="18"/>
      <c r="AI337" s="18"/>
      <c r="AJ337" s="18" t="s">
        <v>74</v>
      </c>
      <c r="AK337" s="6"/>
      <c r="AL337" s="6"/>
      <c r="AM337" s="6"/>
    </row>
    <row r="338" spans="1:39" ht="24.75" hidden="1" x14ac:dyDescent="0.25">
      <c r="A338" s="132" t="s">
        <v>2004</v>
      </c>
      <c r="B338" s="169" t="s">
        <v>1185</v>
      </c>
      <c r="C338" s="169" t="s">
        <v>1755</v>
      </c>
      <c r="D338" s="64">
        <v>43560</v>
      </c>
      <c r="E338" s="19">
        <v>43636</v>
      </c>
      <c r="F338" s="41" t="s">
        <v>381</v>
      </c>
      <c r="G338" s="15" t="s">
        <v>748</v>
      </c>
      <c r="H338" s="37" t="s">
        <v>1190</v>
      </c>
      <c r="I338" s="138" t="s">
        <v>438</v>
      </c>
      <c r="J338" s="138" t="s">
        <v>990</v>
      </c>
      <c r="K338" s="15"/>
      <c r="L338" s="28">
        <f>157.71+176.92+696.78</f>
        <v>1031.4099999999999</v>
      </c>
      <c r="M338" s="15" t="s">
        <v>537</v>
      </c>
      <c r="N338" s="18" t="s">
        <v>1191</v>
      </c>
      <c r="O338" s="15">
        <v>13</v>
      </c>
      <c r="P338" s="15"/>
      <c r="Q338" s="15" t="s">
        <v>559</v>
      </c>
      <c r="R338" s="18" t="s">
        <v>425</v>
      </c>
      <c r="S338" s="18"/>
      <c r="T338" s="98" t="s">
        <v>2005</v>
      </c>
      <c r="U338" s="98"/>
      <c r="AB338" s="15">
        <v>70</v>
      </c>
      <c r="AC338" s="15" t="s">
        <v>41</v>
      </c>
      <c r="AD338" s="15">
        <v>14</v>
      </c>
      <c r="AE338" s="15" t="s">
        <v>26</v>
      </c>
      <c r="AF338" s="30"/>
      <c r="AG338" s="18"/>
      <c r="AH338" s="18"/>
      <c r="AI338" s="18"/>
      <c r="AJ338" s="18" t="s">
        <v>74</v>
      </c>
      <c r="AK338" s="6"/>
      <c r="AL338" s="6"/>
      <c r="AM338" s="6"/>
    </row>
    <row r="339" spans="1:39" ht="24.75" hidden="1" x14ac:dyDescent="0.25">
      <c r="A339" s="132" t="s">
        <v>1930</v>
      </c>
      <c r="B339" s="169" t="s">
        <v>1209</v>
      </c>
      <c r="C339" s="169" t="s">
        <v>1755</v>
      </c>
      <c r="D339" s="64">
        <v>43565</v>
      </c>
      <c r="E339" s="19">
        <v>43657</v>
      </c>
      <c r="F339" s="41" t="s">
        <v>381</v>
      </c>
      <c r="G339" s="15" t="s">
        <v>748</v>
      </c>
      <c r="H339" s="37" t="s">
        <v>1210</v>
      </c>
      <c r="I339" s="138" t="s">
        <v>786</v>
      </c>
      <c r="J339" s="138" t="s">
        <v>787</v>
      </c>
      <c r="K339" s="15"/>
      <c r="L339" s="28">
        <f>182.86+188.04+696.78</f>
        <v>1067.6799999999998</v>
      </c>
      <c r="M339" s="15" t="s">
        <v>537</v>
      </c>
      <c r="N339" s="18" t="s">
        <v>1222</v>
      </c>
      <c r="O339" s="15">
        <v>6</v>
      </c>
      <c r="P339" s="15"/>
      <c r="Q339" s="15" t="s">
        <v>559</v>
      </c>
      <c r="R339" s="18" t="s">
        <v>1163</v>
      </c>
      <c r="S339" s="18"/>
      <c r="T339" s="98" t="s">
        <v>1931</v>
      </c>
      <c r="U339" s="98"/>
      <c r="AB339" s="15">
        <v>70</v>
      </c>
      <c r="AC339" s="15" t="s">
        <v>41</v>
      </c>
      <c r="AD339" s="15">
        <v>14</v>
      </c>
      <c r="AE339" s="15" t="s">
        <v>26</v>
      </c>
      <c r="AF339" s="30"/>
      <c r="AG339" s="18"/>
      <c r="AH339" s="18"/>
      <c r="AI339" s="18"/>
      <c r="AJ339" s="18"/>
      <c r="AK339" s="6"/>
      <c r="AL339" s="6"/>
      <c r="AM339" s="6"/>
    </row>
    <row r="340" spans="1:39" ht="22.5" hidden="1" customHeight="1" x14ac:dyDescent="0.25">
      <c r="A340" s="132"/>
      <c r="B340" s="169" t="s">
        <v>1246</v>
      </c>
      <c r="C340" s="169" t="s">
        <v>1755</v>
      </c>
      <c r="D340" s="64">
        <v>43570</v>
      </c>
      <c r="E340" s="15"/>
      <c r="F340" s="41" t="s">
        <v>381</v>
      </c>
      <c r="G340" s="15" t="s">
        <v>748</v>
      </c>
      <c r="H340" s="37" t="s">
        <v>1247</v>
      </c>
      <c r="I340" s="138" t="s">
        <v>1225</v>
      </c>
      <c r="J340" s="138" t="s">
        <v>1153</v>
      </c>
      <c r="K340" s="15"/>
      <c r="L340" s="18"/>
      <c r="M340" s="15" t="s">
        <v>537</v>
      </c>
      <c r="N340" s="18" t="s">
        <v>540</v>
      </c>
      <c r="O340" s="15" t="s">
        <v>1248</v>
      </c>
      <c r="P340" s="15"/>
      <c r="Q340" s="15" t="s">
        <v>559</v>
      </c>
      <c r="R340" s="18" t="s">
        <v>62</v>
      </c>
      <c r="S340" s="18"/>
      <c r="U340" s="98"/>
      <c r="AB340" s="15">
        <v>70</v>
      </c>
      <c r="AC340" s="15" t="s">
        <v>41</v>
      </c>
      <c r="AD340" s="15">
        <v>14</v>
      </c>
      <c r="AE340" s="15" t="s">
        <v>26</v>
      </c>
      <c r="AF340" s="30"/>
      <c r="AG340" s="18"/>
      <c r="AH340" s="18"/>
      <c r="AI340" s="18"/>
      <c r="AJ340" s="18"/>
      <c r="AK340" s="6"/>
      <c r="AL340" s="6"/>
      <c r="AM340" s="6"/>
    </row>
    <row r="341" spans="1:39" ht="24.75" hidden="1" x14ac:dyDescent="0.25">
      <c r="A341" s="134" t="s">
        <v>2006</v>
      </c>
      <c r="B341" s="169" t="s">
        <v>1329</v>
      </c>
      <c r="C341" s="169" t="s">
        <v>1755</v>
      </c>
      <c r="D341" s="34">
        <v>43591</v>
      </c>
      <c r="E341" s="34">
        <v>43643</v>
      </c>
      <c r="F341" s="41" t="s">
        <v>381</v>
      </c>
      <c r="G341" s="15" t="s">
        <v>748</v>
      </c>
      <c r="H341" s="171" t="s">
        <v>958</v>
      </c>
      <c r="I341" s="176" t="s">
        <v>60</v>
      </c>
      <c r="J341" s="176" t="s">
        <v>959</v>
      </c>
      <c r="K341" s="15"/>
      <c r="L341" s="31">
        <f>318.44+1554.14+318.44</f>
        <v>2191.02</v>
      </c>
      <c r="M341" s="175" t="s">
        <v>537</v>
      </c>
      <c r="N341" s="66" t="s">
        <v>960</v>
      </c>
      <c r="O341" s="169">
        <v>27</v>
      </c>
      <c r="Q341" s="15" t="s">
        <v>559</v>
      </c>
      <c r="R341" s="174" t="s">
        <v>612</v>
      </c>
      <c r="S341" s="174"/>
      <c r="T341" s="98" t="s">
        <v>2007</v>
      </c>
      <c r="U341" s="98"/>
      <c r="AB341" s="15">
        <v>70</v>
      </c>
      <c r="AC341" s="15" t="s">
        <v>41</v>
      </c>
      <c r="AD341" s="15">
        <v>14</v>
      </c>
      <c r="AE341" s="15" t="s">
        <v>26</v>
      </c>
      <c r="AJ341" s="18" t="s">
        <v>74</v>
      </c>
    </row>
    <row r="342" spans="1:39" ht="29.25" hidden="1" customHeight="1" x14ac:dyDescent="0.25">
      <c r="A342" s="134" t="s">
        <v>2084</v>
      </c>
      <c r="B342" s="169" t="s">
        <v>1413</v>
      </c>
      <c r="C342" s="169" t="s">
        <v>1755</v>
      </c>
      <c r="D342" s="34">
        <v>43613</v>
      </c>
      <c r="E342" s="34">
        <v>43690</v>
      </c>
      <c r="F342" s="41" t="s">
        <v>381</v>
      </c>
      <c r="G342" s="15" t="s">
        <v>156</v>
      </c>
      <c r="H342" s="18" t="s">
        <v>674</v>
      </c>
      <c r="I342" s="138" t="s">
        <v>37</v>
      </c>
      <c r="J342" s="138" t="s">
        <v>31</v>
      </c>
      <c r="K342" s="15"/>
      <c r="L342" s="31">
        <f>1934.99+2331.21</f>
        <v>4266.2</v>
      </c>
      <c r="M342" s="15" t="s">
        <v>537</v>
      </c>
      <c r="N342" s="18" t="s">
        <v>675</v>
      </c>
      <c r="O342" s="15">
        <v>25</v>
      </c>
      <c r="P342" s="15"/>
      <c r="Q342" s="15" t="s">
        <v>559</v>
      </c>
      <c r="R342" s="18" t="s">
        <v>49</v>
      </c>
      <c r="S342" s="15"/>
      <c r="T342" s="98" t="s">
        <v>2085</v>
      </c>
      <c r="U342" s="98"/>
      <c r="AB342" s="15">
        <v>70</v>
      </c>
      <c r="AC342" s="15" t="s">
        <v>41</v>
      </c>
      <c r="AD342" s="15">
        <v>14</v>
      </c>
      <c r="AE342" s="15" t="s">
        <v>26</v>
      </c>
    </row>
    <row r="343" spans="1:39" s="172" customFormat="1" ht="24.75" hidden="1" x14ac:dyDescent="0.25">
      <c r="A343" s="132" t="s">
        <v>2008</v>
      </c>
      <c r="B343" s="169" t="s">
        <v>1521</v>
      </c>
      <c r="C343" s="169" t="s">
        <v>1755</v>
      </c>
      <c r="D343" s="34">
        <v>43626</v>
      </c>
      <c r="E343" s="34">
        <v>43634</v>
      </c>
      <c r="F343" s="41" t="s">
        <v>381</v>
      </c>
      <c r="G343" s="15" t="s">
        <v>156</v>
      </c>
      <c r="H343" s="171" t="s">
        <v>1227</v>
      </c>
      <c r="I343" s="176" t="s">
        <v>1228</v>
      </c>
      <c r="J343" s="176" t="s">
        <v>555</v>
      </c>
      <c r="K343" s="15"/>
      <c r="L343" s="31">
        <f>188.14+696.78</f>
        <v>884.92</v>
      </c>
      <c r="M343" s="15" t="s">
        <v>537</v>
      </c>
      <c r="N343" s="66" t="s">
        <v>1229</v>
      </c>
      <c r="O343" s="169">
        <v>290</v>
      </c>
      <c r="P343" s="169"/>
      <c r="Q343" s="15" t="s">
        <v>559</v>
      </c>
      <c r="R343" s="174" t="s">
        <v>612</v>
      </c>
      <c r="S343" s="169"/>
      <c r="T343" s="98" t="s">
        <v>2009</v>
      </c>
      <c r="U343" s="98"/>
      <c r="V343" s="99"/>
      <c r="W343" s="100"/>
      <c r="X343" s="107"/>
      <c r="Y343" s="108"/>
      <c r="Z343" s="109"/>
      <c r="AA343" s="78"/>
      <c r="AB343" s="15">
        <v>70</v>
      </c>
      <c r="AC343" s="15" t="s">
        <v>41</v>
      </c>
      <c r="AD343" s="15">
        <v>14</v>
      </c>
      <c r="AE343" s="15" t="s">
        <v>26</v>
      </c>
      <c r="AF343" s="56"/>
      <c r="AG343" s="174"/>
      <c r="AH343" s="175"/>
      <c r="AI343" s="174"/>
      <c r="AJ343" s="174"/>
      <c r="AK343" s="173"/>
      <c r="AL343" s="173"/>
      <c r="AM343" s="173"/>
    </row>
    <row r="344" spans="1:39" ht="15" hidden="1" x14ac:dyDescent="0.25">
      <c r="A344" s="134" t="s">
        <v>1918</v>
      </c>
      <c r="B344" s="169" t="s">
        <v>1529</v>
      </c>
      <c r="C344" s="169" t="s">
        <v>1755</v>
      </c>
      <c r="D344" s="34">
        <v>43627</v>
      </c>
      <c r="E344" s="34">
        <v>43676</v>
      </c>
      <c r="F344" s="41" t="s">
        <v>381</v>
      </c>
      <c r="G344" s="15" t="s">
        <v>156</v>
      </c>
      <c r="H344" s="171" t="s">
        <v>1530</v>
      </c>
      <c r="I344" s="176" t="s">
        <v>732</v>
      </c>
      <c r="J344" s="176" t="s">
        <v>788</v>
      </c>
      <c r="K344" s="15"/>
      <c r="M344" s="175" t="s">
        <v>537</v>
      </c>
      <c r="N344" s="66" t="s">
        <v>89</v>
      </c>
      <c r="O344" s="169">
        <v>200</v>
      </c>
      <c r="Q344" s="15" t="s">
        <v>559</v>
      </c>
      <c r="R344" s="174" t="s">
        <v>566</v>
      </c>
      <c r="U344" s="98"/>
      <c r="AB344" s="15">
        <v>70</v>
      </c>
      <c r="AC344" s="15" t="s">
        <v>41</v>
      </c>
      <c r="AD344" s="15">
        <v>14</v>
      </c>
      <c r="AE344" s="15" t="s">
        <v>26</v>
      </c>
    </row>
    <row r="345" spans="1:39" ht="24.75" hidden="1" x14ac:dyDescent="0.25">
      <c r="A345" s="134" t="s">
        <v>1897</v>
      </c>
      <c r="B345" s="169" t="s">
        <v>1562</v>
      </c>
      <c r="C345" s="169" t="s">
        <v>1755</v>
      </c>
      <c r="D345" s="34">
        <v>43629</v>
      </c>
      <c r="E345" s="34">
        <v>43670</v>
      </c>
      <c r="F345" s="41" t="s">
        <v>381</v>
      </c>
      <c r="G345" s="169" t="s">
        <v>1898</v>
      </c>
      <c r="H345" s="171" t="s">
        <v>1563</v>
      </c>
      <c r="I345" s="176" t="s">
        <v>588</v>
      </c>
      <c r="J345" s="176" t="s">
        <v>153</v>
      </c>
      <c r="K345" s="15"/>
      <c r="L345" s="31">
        <f>7894.87+2701.34+5388.96</f>
        <v>15985.169999999998</v>
      </c>
      <c r="M345" s="175" t="s">
        <v>557</v>
      </c>
      <c r="N345" s="66" t="s">
        <v>1564</v>
      </c>
      <c r="O345" s="169">
        <v>2000</v>
      </c>
      <c r="Q345" s="15" t="s">
        <v>559</v>
      </c>
      <c r="R345" s="174" t="s">
        <v>1565</v>
      </c>
      <c r="U345" s="98"/>
      <c r="AB345" s="15">
        <v>70</v>
      </c>
      <c r="AC345" s="15" t="s">
        <v>41</v>
      </c>
      <c r="AD345" s="15">
        <v>14</v>
      </c>
      <c r="AE345" s="15" t="s">
        <v>26</v>
      </c>
    </row>
    <row r="346" spans="1:39" ht="24.75" hidden="1" x14ac:dyDescent="0.25">
      <c r="A346" s="134" t="s">
        <v>2333</v>
      </c>
      <c r="B346" s="169" t="s">
        <v>1566</v>
      </c>
      <c r="C346" s="169" t="s">
        <v>1755</v>
      </c>
      <c r="D346" s="34">
        <v>43630</v>
      </c>
      <c r="E346" s="34">
        <v>43718</v>
      </c>
      <c r="F346" s="41" t="s">
        <v>381</v>
      </c>
      <c r="G346" s="169" t="s">
        <v>979</v>
      </c>
      <c r="H346" s="171" t="s">
        <v>1567</v>
      </c>
      <c r="I346" s="176" t="s">
        <v>1568</v>
      </c>
      <c r="J346" s="176" t="s">
        <v>588</v>
      </c>
      <c r="K346" s="15"/>
      <c r="L346" s="31">
        <f>2252.97+1568.14</f>
        <v>3821.1099999999997</v>
      </c>
      <c r="M346" s="175" t="s">
        <v>557</v>
      </c>
      <c r="N346" s="66" t="s">
        <v>1569</v>
      </c>
      <c r="O346" s="169">
        <v>19</v>
      </c>
      <c r="Q346" s="15" t="s">
        <v>559</v>
      </c>
      <c r="R346" s="174" t="s">
        <v>712</v>
      </c>
      <c r="S346" s="169" t="s">
        <v>2334</v>
      </c>
      <c r="T346" s="98" t="s">
        <v>2335</v>
      </c>
      <c r="U346" s="98"/>
      <c r="AB346" s="15">
        <v>70</v>
      </c>
      <c r="AC346" s="15" t="s">
        <v>41</v>
      </c>
      <c r="AD346" s="15">
        <v>14</v>
      </c>
      <c r="AE346" s="15" t="s">
        <v>26</v>
      </c>
    </row>
    <row r="347" spans="1:39" ht="24" hidden="1" x14ac:dyDescent="0.25">
      <c r="A347" s="135" t="s">
        <v>1899</v>
      </c>
      <c r="B347" s="169" t="s">
        <v>1570</v>
      </c>
      <c r="C347" s="169" t="s">
        <v>1755</v>
      </c>
      <c r="D347" s="34">
        <v>43630</v>
      </c>
      <c r="E347" s="34">
        <v>43670</v>
      </c>
      <c r="F347" s="41" t="s">
        <v>381</v>
      </c>
      <c r="G347" s="169" t="s">
        <v>1049</v>
      </c>
      <c r="H347" s="171" t="s">
        <v>1380</v>
      </c>
      <c r="I347" s="176" t="s">
        <v>56</v>
      </c>
      <c r="J347" s="176" t="s">
        <v>698</v>
      </c>
      <c r="K347" s="15"/>
      <c r="L347" s="93">
        <f>283.71+696.78</f>
        <v>980.49</v>
      </c>
      <c r="M347" s="169" t="s">
        <v>557</v>
      </c>
      <c r="N347" s="171" t="s">
        <v>1133</v>
      </c>
      <c r="Q347" s="15" t="s">
        <v>559</v>
      </c>
      <c r="R347" s="176" t="s">
        <v>59</v>
      </c>
      <c r="U347" s="98"/>
      <c r="AB347" s="15">
        <v>70</v>
      </c>
      <c r="AC347" s="15" t="s">
        <v>41</v>
      </c>
      <c r="AD347" s="15">
        <v>14</v>
      </c>
      <c r="AE347" s="15" t="s">
        <v>26</v>
      </c>
      <c r="AF347" s="88"/>
      <c r="AG347" s="176"/>
      <c r="AH347" s="169"/>
      <c r="AI347" s="176"/>
      <c r="AJ347" s="176"/>
      <c r="AK347" s="172"/>
      <c r="AL347" s="172"/>
      <c r="AM347" s="172"/>
    </row>
    <row r="348" spans="1:39" ht="15" hidden="1" x14ac:dyDescent="0.25">
      <c r="A348" s="135" t="s">
        <v>2035</v>
      </c>
      <c r="B348" s="169" t="s">
        <v>1573</v>
      </c>
      <c r="C348" s="169" t="s">
        <v>1755</v>
      </c>
      <c r="D348" s="34">
        <v>43633</v>
      </c>
      <c r="E348" s="34">
        <v>43662</v>
      </c>
      <c r="F348" s="41" t="s">
        <v>381</v>
      </c>
      <c r="G348" s="169" t="s">
        <v>1574</v>
      </c>
      <c r="H348" s="171" t="s">
        <v>1575</v>
      </c>
      <c r="I348" s="176" t="s">
        <v>641</v>
      </c>
      <c r="J348" s="176" t="s">
        <v>641</v>
      </c>
      <c r="K348" s="15"/>
      <c r="L348" s="93">
        <f>1370.2+773.5</f>
        <v>2143.6999999999998</v>
      </c>
      <c r="M348" s="169" t="s">
        <v>537</v>
      </c>
      <c r="N348" s="171" t="s">
        <v>1383</v>
      </c>
      <c r="O348" s="169">
        <v>2500</v>
      </c>
      <c r="Q348" s="15" t="s">
        <v>559</v>
      </c>
      <c r="R348" s="176" t="s">
        <v>365</v>
      </c>
      <c r="U348" s="98"/>
      <c r="AB348" s="15">
        <v>70</v>
      </c>
      <c r="AC348" s="15" t="s">
        <v>41</v>
      </c>
      <c r="AD348" s="15">
        <v>14</v>
      </c>
      <c r="AE348" s="15" t="s">
        <v>26</v>
      </c>
      <c r="AF348" s="88"/>
      <c r="AG348" s="176"/>
      <c r="AH348" s="169"/>
      <c r="AI348" s="176"/>
      <c r="AJ348" s="176"/>
      <c r="AK348" s="172"/>
      <c r="AL348" s="172"/>
      <c r="AM348" s="172"/>
    </row>
    <row r="349" spans="1:39" ht="15" hidden="1" x14ac:dyDescent="0.25">
      <c r="A349" s="135"/>
      <c r="B349" s="169" t="s">
        <v>1577</v>
      </c>
      <c r="C349" s="169" t="s">
        <v>1755</v>
      </c>
      <c r="D349" s="34">
        <v>43634</v>
      </c>
      <c r="F349" s="41" t="s">
        <v>381</v>
      </c>
      <c r="G349" s="169" t="s">
        <v>1571</v>
      </c>
      <c r="H349" s="171" t="s">
        <v>1578</v>
      </c>
      <c r="I349" s="176" t="s">
        <v>40</v>
      </c>
      <c r="J349" s="176" t="s">
        <v>442</v>
      </c>
      <c r="K349" s="15"/>
      <c r="L349" s="93"/>
      <c r="M349" s="169" t="s">
        <v>537</v>
      </c>
      <c r="N349" s="171" t="s">
        <v>658</v>
      </c>
      <c r="O349" s="169">
        <v>106</v>
      </c>
      <c r="Q349" s="15" t="s">
        <v>559</v>
      </c>
      <c r="R349" s="176" t="s">
        <v>62</v>
      </c>
      <c r="U349" s="98"/>
      <c r="AB349" s="15">
        <v>70</v>
      </c>
      <c r="AC349" s="15" t="s">
        <v>41</v>
      </c>
      <c r="AD349" s="15">
        <v>14</v>
      </c>
      <c r="AE349" s="15" t="s">
        <v>26</v>
      </c>
      <c r="AF349" s="88"/>
      <c r="AG349" s="176"/>
      <c r="AH349" s="169"/>
      <c r="AI349" s="176"/>
      <c r="AJ349" s="176"/>
      <c r="AK349" s="172"/>
      <c r="AL349" s="172"/>
      <c r="AM349" s="172"/>
    </row>
    <row r="350" spans="1:39" ht="15" hidden="1" x14ac:dyDescent="0.25">
      <c r="A350" s="135"/>
      <c r="B350" s="169" t="s">
        <v>1605</v>
      </c>
      <c r="C350" s="169" t="s">
        <v>1755</v>
      </c>
      <c r="D350" s="34">
        <v>43640</v>
      </c>
      <c r="E350" s="34">
        <v>43676</v>
      </c>
      <c r="F350" s="41" t="s">
        <v>381</v>
      </c>
      <c r="G350" s="169" t="s">
        <v>1610</v>
      </c>
      <c r="H350" s="171" t="s">
        <v>1597</v>
      </c>
      <c r="I350" s="176" t="s">
        <v>146</v>
      </c>
      <c r="J350" s="176" t="s">
        <v>633</v>
      </c>
      <c r="K350" s="169" t="s">
        <v>1317</v>
      </c>
      <c r="L350" s="93"/>
      <c r="M350" s="169" t="s">
        <v>537</v>
      </c>
      <c r="N350" s="171" t="s">
        <v>67</v>
      </c>
      <c r="O350" s="169" t="s">
        <v>1611</v>
      </c>
      <c r="Q350" s="15" t="s">
        <v>559</v>
      </c>
      <c r="R350" s="176" t="s">
        <v>885</v>
      </c>
      <c r="U350" s="98"/>
      <c r="AB350" s="15">
        <v>70</v>
      </c>
      <c r="AC350" s="15" t="s">
        <v>41</v>
      </c>
      <c r="AD350" s="15">
        <v>14</v>
      </c>
      <c r="AE350" s="15" t="s">
        <v>26</v>
      </c>
      <c r="AF350" s="88"/>
      <c r="AG350" s="176"/>
      <c r="AH350" s="169"/>
      <c r="AI350" s="176"/>
      <c r="AJ350" s="176"/>
      <c r="AK350" s="172"/>
      <c r="AL350" s="172"/>
      <c r="AM350" s="172"/>
    </row>
    <row r="351" spans="1:39" ht="15" hidden="1" x14ac:dyDescent="0.25">
      <c r="A351" s="135" t="s">
        <v>2538</v>
      </c>
      <c r="B351" s="169" t="s">
        <v>1635</v>
      </c>
      <c r="C351" s="169" t="s">
        <v>1755</v>
      </c>
      <c r="D351" s="34">
        <v>43644</v>
      </c>
      <c r="E351" s="34">
        <v>43742</v>
      </c>
      <c r="F351" s="41" t="s">
        <v>381</v>
      </c>
      <c r="G351" s="169" t="s">
        <v>1571</v>
      </c>
      <c r="H351" s="171" t="s">
        <v>1457</v>
      </c>
      <c r="I351" s="176" t="s">
        <v>2539</v>
      </c>
      <c r="J351" s="176" t="s">
        <v>1072</v>
      </c>
      <c r="L351" s="93">
        <f>710.78+466.16</f>
        <v>1176.94</v>
      </c>
      <c r="M351" s="169" t="s">
        <v>537</v>
      </c>
      <c r="N351" s="171" t="s">
        <v>650</v>
      </c>
      <c r="O351" s="169" t="s">
        <v>2542</v>
      </c>
      <c r="Q351" s="15" t="s">
        <v>559</v>
      </c>
      <c r="R351" s="176" t="s">
        <v>566</v>
      </c>
      <c r="S351" s="169" t="s">
        <v>2540</v>
      </c>
      <c r="T351" s="98" t="s">
        <v>2541</v>
      </c>
      <c r="U351" s="98"/>
      <c r="AB351" s="15">
        <v>70</v>
      </c>
      <c r="AC351" s="15" t="s">
        <v>41</v>
      </c>
      <c r="AD351" s="15">
        <v>14</v>
      </c>
      <c r="AE351" s="15" t="s">
        <v>26</v>
      </c>
      <c r="AF351" s="88"/>
      <c r="AG351" s="176"/>
      <c r="AH351" s="169"/>
      <c r="AI351" s="176"/>
      <c r="AJ351" s="176"/>
      <c r="AK351" s="172"/>
      <c r="AL351" s="172"/>
      <c r="AM351" s="172"/>
    </row>
    <row r="352" spans="1:39" ht="15" hidden="1" x14ac:dyDescent="0.25">
      <c r="A352" s="135"/>
      <c r="B352" s="169" t="s">
        <v>1654</v>
      </c>
      <c r="C352" s="169" t="s">
        <v>1755</v>
      </c>
      <c r="D352" s="34">
        <v>43650</v>
      </c>
      <c r="F352" s="41" t="s">
        <v>381</v>
      </c>
      <c r="G352" s="169" t="s">
        <v>1655</v>
      </c>
      <c r="H352" s="171" t="s">
        <v>1154</v>
      </c>
      <c r="I352" s="176" t="s">
        <v>1155</v>
      </c>
      <c r="J352" s="176" t="s">
        <v>457</v>
      </c>
      <c r="L352" s="93"/>
      <c r="M352" s="169" t="s">
        <v>537</v>
      </c>
      <c r="N352" s="171" t="s">
        <v>1656</v>
      </c>
      <c r="Q352" s="15" t="s">
        <v>559</v>
      </c>
      <c r="R352" s="176" t="s">
        <v>1657</v>
      </c>
      <c r="U352" s="98"/>
      <c r="AB352" s="15">
        <v>70</v>
      </c>
      <c r="AC352" s="15" t="s">
        <v>41</v>
      </c>
      <c r="AD352" s="15">
        <v>14</v>
      </c>
      <c r="AE352" s="15" t="s">
        <v>26</v>
      </c>
      <c r="AF352" s="88"/>
      <c r="AG352" s="176"/>
      <c r="AH352" s="169"/>
      <c r="AI352" s="176"/>
      <c r="AJ352" s="176"/>
      <c r="AK352" s="172"/>
      <c r="AL352" s="172"/>
      <c r="AM352" s="172"/>
    </row>
    <row r="353" spans="1:39" ht="15" hidden="1" x14ac:dyDescent="0.25">
      <c r="A353" s="135"/>
      <c r="B353" s="169" t="s">
        <v>1661</v>
      </c>
      <c r="C353" s="169" t="s">
        <v>1755</v>
      </c>
      <c r="D353" s="34">
        <v>43650</v>
      </c>
      <c r="F353" s="41" t="s">
        <v>381</v>
      </c>
      <c r="G353" s="169" t="s">
        <v>1655</v>
      </c>
      <c r="H353" s="171" t="s">
        <v>1662</v>
      </c>
      <c r="I353" s="176" t="s">
        <v>693</v>
      </c>
      <c r="J353" s="176" t="s">
        <v>1663</v>
      </c>
      <c r="L353" s="93"/>
      <c r="M353" s="169" t="s">
        <v>537</v>
      </c>
      <c r="N353" s="171" t="s">
        <v>714</v>
      </c>
      <c r="O353" s="169">
        <v>71</v>
      </c>
      <c r="Q353" s="15" t="s">
        <v>559</v>
      </c>
      <c r="R353" s="176" t="s">
        <v>612</v>
      </c>
      <c r="U353" s="98"/>
      <c r="AB353" s="15">
        <v>70</v>
      </c>
      <c r="AC353" s="15" t="s">
        <v>41</v>
      </c>
      <c r="AD353" s="15">
        <v>14</v>
      </c>
      <c r="AE353" s="15" t="s">
        <v>26</v>
      </c>
      <c r="AF353" s="88"/>
      <c r="AG353" s="176"/>
      <c r="AH353" s="169"/>
      <c r="AI353" s="176"/>
      <c r="AJ353" s="176"/>
      <c r="AK353" s="172"/>
      <c r="AL353" s="172"/>
      <c r="AM353" s="172"/>
    </row>
    <row r="354" spans="1:39" ht="24" hidden="1" x14ac:dyDescent="0.25">
      <c r="A354" s="135" t="s">
        <v>2112</v>
      </c>
      <c r="B354" s="169" t="s">
        <v>1692</v>
      </c>
      <c r="C354" s="169" t="s">
        <v>1755</v>
      </c>
      <c r="D354" s="34">
        <v>43656</v>
      </c>
      <c r="E354" s="34">
        <v>43693</v>
      </c>
      <c r="F354" s="41" t="s">
        <v>381</v>
      </c>
      <c r="G354" s="169" t="s">
        <v>1655</v>
      </c>
      <c r="H354" s="171" t="s">
        <v>1694</v>
      </c>
      <c r="I354" s="176" t="s">
        <v>453</v>
      </c>
      <c r="J354" s="176" t="s">
        <v>604</v>
      </c>
      <c r="L354" s="93">
        <f>1568.14+1140.58</f>
        <v>2708.7200000000003</v>
      </c>
      <c r="M354" s="169" t="s">
        <v>537</v>
      </c>
      <c r="N354" s="171" t="s">
        <v>1693</v>
      </c>
      <c r="O354" s="169" t="s">
        <v>2113</v>
      </c>
      <c r="Q354" s="15" t="s">
        <v>559</v>
      </c>
      <c r="R354" s="176" t="s">
        <v>365</v>
      </c>
      <c r="S354" s="169" t="s">
        <v>2114</v>
      </c>
      <c r="T354" s="98" t="s">
        <v>2115</v>
      </c>
      <c r="U354" s="98"/>
      <c r="AB354" s="15">
        <v>70</v>
      </c>
      <c r="AC354" s="15" t="s">
        <v>41</v>
      </c>
      <c r="AD354" s="15">
        <v>14</v>
      </c>
      <c r="AE354" s="15" t="s">
        <v>26</v>
      </c>
      <c r="AF354" s="88"/>
      <c r="AG354" s="176"/>
      <c r="AH354" s="169"/>
      <c r="AI354" s="176"/>
      <c r="AJ354" s="176"/>
      <c r="AK354" s="172"/>
      <c r="AL354" s="172"/>
      <c r="AM354" s="172"/>
    </row>
    <row r="355" spans="1:39" ht="15" hidden="1" x14ac:dyDescent="0.25">
      <c r="A355" s="135"/>
      <c r="B355" s="169" t="s">
        <v>1736</v>
      </c>
      <c r="C355" s="169" t="s">
        <v>1755</v>
      </c>
      <c r="D355" s="34">
        <v>43661</v>
      </c>
      <c r="F355" s="41" t="s">
        <v>381</v>
      </c>
      <c r="G355" s="169" t="s">
        <v>1655</v>
      </c>
      <c r="H355" s="171" t="s">
        <v>1737</v>
      </c>
      <c r="I355" s="176" t="s">
        <v>1738</v>
      </c>
      <c r="J355" s="176" t="s">
        <v>1739</v>
      </c>
      <c r="L355" s="93"/>
      <c r="M355" s="169" t="s">
        <v>537</v>
      </c>
      <c r="N355" s="171" t="s">
        <v>1740</v>
      </c>
      <c r="O355" s="169">
        <v>71</v>
      </c>
      <c r="Q355" s="15" t="s">
        <v>559</v>
      </c>
      <c r="R355" s="176" t="s">
        <v>612</v>
      </c>
      <c r="U355" s="98"/>
      <c r="AB355" s="15">
        <v>70</v>
      </c>
      <c r="AC355" s="15" t="s">
        <v>41</v>
      </c>
      <c r="AD355" s="15">
        <v>14</v>
      </c>
      <c r="AE355" s="15" t="s">
        <v>26</v>
      </c>
      <c r="AF355" s="88"/>
      <c r="AG355" s="176"/>
      <c r="AH355" s="169"/>
      <c r="AI355" s="176"/>
      <c r="AJ355" s="176"/>
      <c r="AK355" s="172"/>
      <c r="AL355" s="172"/>
      <c r="AM355" s="172"/>
    </row>
    <row r="356" spans="1:39" ht="15" hidden="1" x14ac:dyDescent="0.25">
      <c r="A356" s="134"/>
      <c r="B356" s="169" t="s">
        <v>1865</v>
      </c>
      <c r="C356" s="169" t="s">
        <v>1755</v>
      </c>
      <c r="D356" s="34">
        <v>43665</v>
      </c>
      <c r="E356" s="89"/>
      <c r="F356" s="41" t="s">
        <v>381</v>
      </c>
      <c r="G356" s="169" t="s">
        <v>1571</v>
      </c>
      <c r="H356" s="171" t="s">
        <v>2588</v>
      </c>
      <c r="I356" s="176" t="s">
        <v>1866</v>
      </c>
      <c r="J356" s="176" t="s">
        <v>443</v>
      </c>
      <c r="M356" s="175" t="s">
        <v>537</v>
      </c>
      <c r="N356" s="66" t="s">
        <v>670</v>
      </c>
      <c r="Q356" s="15" t="s">
        <v>559</v>
      </c>
      <c r="R356" s="174" t="s">
        <v>73</v>
      </c>
      <c r="U356" s="98"/>
      <c r="AB356" s="15">
        <v>70</v>
      </c>
      <c r="AC356" s="15" t="s">
        <v>41</v>
      </c>
      <c r="AD356" s="15">
        <v>14</v>
      </c>
      <c r="AE356" s="15" t="s">
        <v>26</v>
      </c>
    </row>
    <row r="357" spans="1:39" ht="24" hidden="1" x14ac:dyDescent="0.25">
      <c r="A357" s="135" t="s">
        <v>2202</v>
      </c>
      <c r="B357" s="169" t="s">
        <v>1869</v>
      </c>
      <c r="C357" s="169" t="s">
        <v>1755</v>
      </c>
      <c r="D357" s="34">
        <v>43665</v>
      </c>
      <c r="E357" s="34">
        <v>43698</v>
      </c>
      <c r="F357" s="41" t="s">
        <v>381</v>
      </c>
      <c r="G357" s="169" t="s">
        <v>1870</v>
      </c>
      <c r="H357" s="171" t="s">
        <v>1871</v>
      </c>
      <c r="I357" s="176" t="s">
        <v>684</v>
      </c>
      <c r="L357" s="31">
        <f>1059.17+1014.78</f>
        <v>2073.9499999999998</v>
      </c>
      <c r="M357" s="175" t="s">
        <v>537</v>
      </c>
      <c r="N357" s="66" t="s">
        <v>694</v>
      </c>
      <c r="O357" s="169">
        <v>21</v>
      </c>
      <c r="Q357" s="15" t="s">
        <v>559</v>
      </c>
      <c r="R357" s="174" t="s">
        <v>62</v>
      </c>
      <c r="S357" s="169" t="s">
        <v>2203</v>
      </c>
      <c r="T357" s="98" t="s">
        <v>2204</v>
      </c>
      <c r="U357" s="98"/>
      <c r="AB357" s="15">
        <v>70</v>
      </c>
      <c r="AC357" s="15" t="s">
        <v>41</v>
      </c>
      <c r="AD357" s="15">
        <v>14</v>
      </c>
      <c r="AE357" s="15" t="s">
        <v>26</v>
      </c>
    </row>
    <row r="358" spans="1:39" ht="15" hidden="1" x14ac:dyDescent="0.25">
      <c r="A358" s="134"/>
      <c r="B358" s="169" t="s">
        <v>1883</v>
      </c>
      <c r="C358" s="169" t="s">
        <v>1755</v>
      </c>
      <c r="D358" s="34">
        <v>43669</v>
      </c>
      <c r="F358" s="41" t="s">
        <v>381</v>
      </c>
      <c r="G358" s="169" t="s">
        <v>1571</v>
      </c>
      <c r="H358" s="171" t="s">
        <v>1884</v>
      </c>
      <c r="I358" s="176" t="s">
        <v>740</v>
      </c>
      <c r="J358" s="176" t="s">
        <v>194</v>
      </c>
      <c r="M358" s="175" t="s">
        <v>537</v>
      </c>
      <c r="N358" s="66" t="s">
        <v>65</v>
      </c>
      <c r="O358" s="169">
        <v>14</v>
      </c>
      <c r="Q358" s="15" t="s">
        <v>559</v>
      </c>
      <c r="R358" s="174" t="s">
        <v>1582</v>
      </c>
      <c r="U358" s="98"/>
    </row>
    <row r="359" spans="1:39" hidden="1" x14ac:dyDescent="0.25">
      <c r="A359" s="16" t="s">
        <v>1753</v>
      </c>
      <c r="B359" s="169" t="s">
        <v>1298</v>
      </c>
      <c r="C359" s="169" t="s">
        <v>1754</v>
      </c>
      <c r="D359" s="19">
        <v>43392</v>
      </c>
      <c r="E359" s="22">
        <v>43495</v>
      </c>
      <c r="F359" s="16" t="s">
        <v>550</v>
      </c>
      <c r="G359" s="16" t="s">
        <v>1301</v>
      </c>
      <c r="H359" s="17" t="s">
        <v>862</v>
      </c>
      <c r="I359" s="17" t="s">
        <v>863</v>
      </c>
      <c r="J359" s="17" t="s">
        <v>864</v>
      </c>
      <c r="K359" s="174" t="s">
        <v>480</v>
      </c>
      <c r="L359" s="84" t="s">
        <v>1755</v>
      </c>
      <c r="M359" s="15" t="s">
        <v>537</v>
      </c>
      <c r="N359" s="27" t="s">
        <v>1304</v>
      </c>
      <c r="O359" s="16"/>
      <c r="P359" s="27"/>
      <c r="Q359" s="15" t="s">
        <v>559</v>
      </c>
      <c r="R359" s="17" t="s">
        <v>1305</v>
      </c>
      <c r="S359" s="17" t="s">
        <v>2151</v>
      </c>
      <c r="U359" s="98"/>
      <c r="AB359" s="15">
        <v>70</v>
      </c>
      <c r="AC359" s="15" t="s">
        <v>41</v>
      </c>
      <c r="AD359" s="15">
        <v>14</v>
      </c>
      <c r="AE359" s="15" t="s">
        <v>26</v>
      </c>
      <c r="AF359" s="30"/>
      <c r="AG359" s="18"/>
      <c r="AH359" s="18"/>
      <c r="AI359" s="18"/>
      <c r="AJ359" s="18" t="s">
        <v>74</v>
      </c>
      <c r="AK359" s="8"/>
      <c r="AL359" s="8"/>
      <c r="AM359" s="8"/>
    </row>
    <row r="360" spans="1:39" hidden="1" x14ac:dyDescent="0.25">
      <c r="A360" s="16" t="s">
        <v>1753</v>
      </c>
      <c r="B360" s="169" t="s">
        <v>1299</v>
      </c>
      <c r="C360" s="169" t="s">
        <v>1754</v>
      </c>
      <c r="D360" s="19">
        <v>43392</v>
      </c>
      <c r="E360" s="22">
        <v>43495</v>
      </c>
      <c r="F360" s="16" t="s">
        <v>550</v>
      </c>
      <c r="G360" s="16" t="s">
        <v>1302</v>
      </c>
      <c r="H360" s="17" t="s">
        <v>862</v>
      </c>
      <c r="I360" s="17" t="s">
        <v>863</v>
      </c>
      <c r="J360" s="17" t="s">
        <v>864</v>
      </c>
      <c r="K360" s="174" t="s">
        <v>480</v>
      </c>
      <c r="L360" s="84" t="s">
        <v>1755</v>
      </c>
      <c r="M360" s="15" t="s">
        <v>537</v>
      </c>
      <c r="N360" s="27" t="s">
        <v>1306</v>
      </c>
      <c r="O360" s="16" t="s">
        <v>1307</v>
      </c>
      <c r="P360" s="27"/>
      <c r="Q360" s="15" t="s">
        <v>559</v>
      </c>
      <c r="R360" s="17" t="s">
        <v>683</v>
      </c>
      <c r="S360" s="17"/>
      <c r="U360" s="98"/>
      <c r="AB360" s="15">
        <v>70</v>
      </c>
      <c r="AC360" s="15" t="s">
        <v>41</v>
      </c>
      <c r="AD360" s="15">
        <v>14</v>
      </c>
      <c r="AE360" s="15" t="s">
        <v>26</v>
      </c>
      <c r="AF360" s="30"/>
      <c r="AG360" s="18"/>
      <c r="AH360" s="18"/>
      <c r="AI360" s="18"/>
      <c r="AJ360" s="18" t="s">
        <v>74</v>
      </c>
      <c r="AK360" s="8"/>
      <c r="AL360" s="8"/>
      <c r="AM360" s="8"/>
    </row>
    <row r="361" spans="1:39" hidden="1" x14ac:dyDescent="0.25">
      <c r="A361" s="16" t="s">
        <v>1753</v>
      </c>
      <c r="B361" s="169" t="s">
        <v>1300</v>
      </c>
      <c r="C361" s="169" t="s">
        <v>1754</v>
      </c>
      <c r="D361" s="19">
        <v>43392</v>
      </c>
      <c r="E361" s="22">
        <v>43495</v>
      </c>
      <c r="F361" s="16" t="s">
        <v>550</v>
      </c>
      <c r="G361" s="16" t="s">
        <v>1303</v>
      </c>
      <c r="H361" s="17" t="s">
        <v>862</v>
      </c>
      <c r="I361" s="17" t="s">
        <v>863</v>
      </c>
      <c r="J361" s="17" t="s">
        <v>864</v>
      </c>
      <c r="K361" s="174" t="s">
        <v>480</v>
      </c>
      <c r="L361" s="84" t="s">
        <v>1755</v>
      </c>
      <c r="M361" s="15" t="s">
        <v>537</v>
      </c>
      <c r="N361" s="27" t="s">
        <v>1308</v>
      </c>
      <c r="O361" s="16"/>
      <c r="P361" s="27"/>
      <c r="Q361" s="15" t="s">
        <v>559</v>
      </c>
      <c r="R361" s="17" t="s">
        <v>683</v>
      </c>
      <c r="S361" s="17"/>
      <c r="U361" s="98"/>
      <c r="AB361" s="15">
        <v>70</v>
      </c>
      <c r="AC361" s="15" t="s">
        <v>41</v>
      </c>
      <c r="AD361" s="15">
        <v>14</v>
      </c>
      <c r="AE361" s="15" t="s">
        <v>26</v>
      </c>
      <c r="AF361" s="30"/>
      <c r="AG361" s="18"/>
      <c r="AH361" s="18"/>
      <c r="AI361" s="18"/>
      <c r="AJ361" s="18" t="s">
        <v>74</v>
      </c>
      <c r="AK361" s="8"/>
      <c r="AL361" s="8"/>
      <c r="AM361" s="8"/>
    </row>
    <row r="362" spans="1:39" hidden="1" x14ac:dyDescent="0.25">
      <c r="A362" s="16" t="s">
        <v>1840</v>
      </c>
      <c r="B362" s="169" t="s">
        <v>1368</v>
      </c>
      <c r="C362" s="169" t="s">
        <v>1841</v>
      </c>
      <c r="D362" s="19">
        <v>43445</v>
      </c>
      <c r="E362" s="22">
        <v>43600</v>
      </c>
      <c r="F362" s="16" t="s">
        <v>550</v>
      </c>
      <c r="G362" s="16" t="s">
        <v>1369</v>
      </c>
      <c r="H362" s="17" t="s">
        <v>1370</v>
      </c>
      <c r="I362" s="17" t="s">
        <v>200</v>
      </c>
      <c r="J362" s="17" t="s">
        <v>1225</v>
      </c>
      <c r="K362" s="41" t="s">
        <v>202</v>
      </c>
      <c r="M362" s="15" t="s">
        <v>537</v>
      </c>
      <c r="N362" s="27" t="s">
        <v>1842</v>
      </c>
      <c r="O362" s="16"/>
      <c r="P362" s="27"/>
      <c r="Q362" s="15" t="s">
        <v>559</v>
      </c>
      <c r="R362" s="17" t="s">
        <v>527</v>
      </c>
      <c r="S362" s="17"/>
      <c r="U362" s="98"/>
      <c r="AB362" s="15">
        <v>70</v>
      </c>
      <c r="AC362" s="15" t="s">
        <v>41</v>
      </c>
      <c r="AD362" s="15">
        <v>14</v>
      </c>
      <c r="AE362" s="15" t="s">
        <v>26</v>
      </c>
      <c r="AF362" s="30"/>
      <c r="AG362" s="18"/>
      <c r="AH362" s="18"/>
      <c r="AI362" s="18"/>
      <c r="AJ362" s="18"/>
      <c r="AK362" s="8"/>
      <c r="AL362" s="8"/>
      <c r="AM362" s="8"/>
    </row>
    <row r="363" spans="1:39" hidden="1" x14ac:dyDescent="0.25">
      <c r="A363" s="24" t="s">
        <v>1446</v>
      </c>
      <c r="B363" s="169" t="s">
        <v>551</v>
      </c>
      <c r="C363" s="169"/>
      <c r="D363" s="19">
        <v>43488</v>
      </c>
      <c r="E363" s="65">
        <v>43502</v>
      </c>
      <c r="F363" s="16" t="s">
        <v>550</v>
      </c>
      <c r="G363" s="17" t="s">
        <v>550</v>
      </c>
      <c r="H363" s="17" t="s">
        <v>1445</v>
      </c>
      <c r="I363" s="17" t="s">
        <v>552</v>
      </c>
      <c r="J363" s="17" t="s">
        <v>435</v>
      </c>
      <c r="K363" s="17" t="s">
        <v>545</v>
      </c>
      <c r="L363" s="31" t="s">
        <v>1798</v>
      </c>
      <c r="M363" s="25" t="s">
        <v>547</v>
      </c>
      <c r="N363" s="27" t="s">
        <v>546</v>
      </c>
      <c r="O363" s="16" t="s">
        <v>548</v>
      </c>
      <c r="P363" s="27"/>
      <c r="Q363" s="15" t="s">
        <v>559</v>
      </c>
      <c r="R363" s="17" t="s">
        <v>549</v>
      </c>
      <c r="S363" s="17"/>
      <c r="U363" s="98"/>
      <c r="AB363" s="15">
        <v>70</v>
      </c>
      <c r="AC363" s="15" t="s">
        <v>41</v>
      </c>
      <c r="AD363" s="15">
        <v>14</v>
      </c>
      <c r="AE363" s="15" t="s">
        <v>26</v>
      </c>
      <c r="AF363" s="30"/>
      <c r="AG363" s="18"/>
      <c r="AH363" s="18"/>
      <c r="AI363" s="18"/>
      <c r="AJ363" s="18" t="s">
        <v>74</v>
      </c>
      <c r="AK363" s="6"/>
      <c r="AL363" s="6"/>
      <c r="AM363" s="6"/>
    </row>
    <row r="364" spans="1:39" hidden="1" x14ac:dyDescent="0.25">
      <c r="A364" s="24"/>
      <c r="B364" s="169" t="s">
        <v>880</v>
      </c>
      <c r="C364" s="169"/>
      <c r="D364" s="26">
        <v>43518</v>
      </c>
      <c r="E364" s="18"/>
      <c r="F364" s="16" t="s">
        <v>550</v>
      </c>
      <c r="G364" s="17" t="s">
        <v>886</v>
      </c>
      <c r="H364" s="18"/>
      <c r="I364" s="18"/>
      <c r="J364" s="18"/>
      <c r="K364" s="18" t="s">
        <v>881</v>
      </c>
      <c r="M364" s="24" t="s">
        <v>882</v>
      </c>
      <c r="N364" s="59" t="s">
        <v>883</v>
      </c>
      <c r="O364" s="15" t="s">
        <v>884</v>
      </c>
      <c r="P364" s="15"/>
      <c r="Q364" s="15" t="s">
        <v>559</v>
      </c>
      <c r="R364" s="18" t="s">
        <v>885</v>
      </c>
      <c r="S364" s="18"/>
      <c r="U364" s="98"/>
      <c r="AB364" s="15">
        <v>70</v>
      </c>
      <c r="AC364" s="15" t="s">
        <v>41</v>
      </c>
      <c r="AD364" s="15">
        <v>14</v>
      </c>
      <c r="AE364" s="15" t="s">
        <v>26</v>
      </c>
      <c r="AF364" s="30"/>
      <c r="AG364" s="18"/>
      <c r="AH364" s="18"/>
      <c r="AI364" s="18"/>
      <c r="AJ364" s="18" t="s">
        <v>74</v>
      </c>
      <c r="AK364" s="6"/>
      <c r="AL364" s="6"/>
      <c r="AM364" s="6"/>
    </row>
    <row r="365" spans="1:39" s="172" customFormat="1" hidden="1" x14ac:dyDescent="0.25">
      <c r="A365" s="175" t="s">
        <v>1420</v>
      </c>
      <c r="B365" s="169" t="s">
        <v>1414</v>
      </c>
      <c r="C365" s="169"/>
      <c r="D365" s="34">
        <v>43614</v>
      </c>
      <c r="E365" s="169"/>
      <c r="F365" s="16" t="s">
        <v>550</v>
      </c>
      <c r="G365" s="17" t="s">
        <v>1415</v>
      </c>
      <c r="H365" s="17" t="s">
        <v>862</v>
      </c>
      <c r="I365" s="17" t="s">
        <v>863</v>
      </c>
      <c r="J365" s="17" t="s">
        <v>864</v>
      </c>
      <c r="K365" s="174" t="s">
        <v>480</v>
      </c>
      <c r="L365" s="31"/>
      <c r="M365" s="175" t="s">
        <v>1416</v>
      </c>
      <c r="N365" s="66" t="s">
        <v>1418</v>
      </c>
      <c r="O365" s="66" t="s">
        <v>1417</v>
      </c>
      <c r="P365" s="169" t="s">
        <v>1419</v>
      </c>
      <c r="Q365" s="15" t="s">
        <v>559</v>
      </c>
      <c r="R365" s="174" t="s">
        <v>624</v>
      </c>
      <c r="S365" s="174"/>
      <c r="T365" s="98"/>
      <c r="U365" s="98"/>
      <c r="V365" s="99"/>
      <c r="W365" s="100"/>
      <c r="X365" s="107"/>
      <c r="Y365" s="108"/>
      <c r="Z365" s="109"/>
      <c r="AA365" s="78"/>
      <c r="AB365" s="15">
        <v>70</v>
      </c>
      <c r="AC365" s="15" t="s">
        <v>41</v>
      </c>
      <c r="AD365" s="15">
        <v>14</v>
      </c>
      <c r="AE365" s="15" t="s">
        <v>26</v>
      </c>
      <c r="AF365" s="56"/>
      <c r="AG365" s="174"/>
      <c r="AH365" s="175"/>
      <c r="AI365" s="174"/>
      <c r="AJ365" s="174"/>
      <c r="AK365" s="173"/>
      <c r="AL365" s="173"/>
      <c r="AM365" s="173"/>
    </row>
    <row r="366" spans="1:39" hidden="1" x14ac:dyDescent="0.25">
      <c r="A366" s="175" t="s">
        <v>1850</v>
      </c>
      <c r="B366" s="169" t="s">
        <v>1579</v>
      </c>
      <c r="C366" s="169" t="s">
        <v>1851</v>
      </c>
      <c r="D366" s="34">
        <v>43634</v>
      </c>
      <c r="E366" s="34">
        <v>43635</v>
      </c>
      <c r="F366" s="16" t="s">
        <v>550</v>
      </c>
      <c r="G366" s="169" t="s">
        <v>1531</v>
      </c>
      <c r="H366" s="17" t="s">
        <v>862</v>
      </c>
      <c r="I366" s="17" t="s">
        <v>863</v>
      </c>
      <c r="J366" s="17" t="s">
        <v>864</v>
      </c>
      <c r="K366" s="169" t="s">
        <v>868</v>
      </c>
      <c r="M366" s="175" t="s">
        <v>537</v>
      </c>
      <c r="N366" s="66" t="s">
        <v>1580</v>
      </c>
      <c r="O366" s="169">
        <v>81</v>
      </c>
      <c r="Q366" s="15" t="s">
        <v>559</v>
      </c>
      <c r="R366" s="174" t="s">
        <v>624</v>
      </c>
      <c r="S366" s="174"/>
      <c r="U366" s="98"/>
      <c r="AB366" s="15">
        <v>70</v>
      </c>
      <c r="AC366" s="15" t="s">
        <v>41</v>
      </c>
      <c r="AD366" s="15">
        <v>14</v>
      </c>
      <c r="AE366" s="15" t="s">
        <v>26</v>
      </c>
    </row>
    <row r="367" spans="1:39" hidden="1" x14ac:dyDescent="0.25">
      <c r="A367" s="175" t="s">
        <v>1673</v>
      </c>
      <c r="B367" s="169" t="s">
        <v>1671</v>
      </c>
      <c r="C367" s="169" t="s">
        <v>1831</v>
      </c>
      <c r="D367" s="34">
        <v>43651</v>
      </c>
      <c r="E367" s="34">
        <v>43658</v>
      </c>
      <c r="F367" s="16" t="s">
        <v>550</v>
      </c>
      <c r="G367" s="169" t="s">
        <v>1673</v>
      </c>
      <c r="H367" s="171" t="s">
        <v>1674</v>
      </c>
      <c r="I367" s="174" t="s">
        <v>1675</v>
      </c>
      <c r="J367" s="174" t="s">
        <v>1676</v>
      </c>
      <c r="K367" s="18" t="s">
        <v>1677</v>
      </c>
      <c r="M367" s="175" t="s">
        <v>537</v>
      </c>
      <c r="N367" s="66" t="s">
        <v>1678</v>
      </c>
      <c r="O367" s="169" t="s">
        <v>1670</v>
      </c>
      <c r="Q367" s="15" t="s">
        <v>559</v>
      </c>
      <c r="R367" s="174" t="s">
        <v>885</v>
      </c>
      <c r="S367" s="174"/>
      <c r="U367" s="98"/>
      <c r="AB367" s="15">
        <v>70</v>
      </c>
      <c r="AC367" s="15" t="s">
        <v>41</v>
      </c>
      <c r="AD367" s="15">
        <v>14</v>
      </c>
      <c r="AE367" s="15" t="s">
        <v>26</v>
      </c>
    </row>
    <row r="368" spans="1:39" hidden="1" x14ac:dyDescent="0.25">
      <c r="A368" s="175" t="s">
        <v>1679</v>
      </c>
      <c r="B368" s="169" t="s">
        <v>1672</v>
      </c>
      <c r="C368" s="169" t="s">
        <v>1831</v>
      </c>
      <c r="D368" s="34">
        <v>43651</v>
      </c>
      <c r="E368" s="34">
        <v>43658</v>
      </c>
      <c r="F368" s="16" t="s">
        <v>550</v>
      </c>
      <c r="G368" s="169" t="s">
        <v>1679</v>
      </c>
      <c r="H368" s="171" t="s">
        <v>1674</v>
      </c>
      <c r="I368" s="174" t="s">
        <v>1675</v>
      </c>
      <c r="J368" s="174" t="s">
        <v>1676</v>
      </c>
      <c r="K368" s="18" t="s">
        <v>1677</v>
      </c>
      <c r="M368" s="175" t="s">
        <v>537</v>
      </c>
      <c r="N368" s="66" t="s">
        <v>1680</v>
      </c>
      <c r="O368" s="169" t="s">
        <v>1670</v>
      </c>
      <c r="P368" s="169" t="s">
        <v>982</v>
      </c>
      <c r="Q368" s="15" t="s">
        <v>559</v>
      </c>
      <c r="R368" s="174" t="s">
        <v>885</v>
      </c>
      <c r="S368" s="174"/>
      <c r="U368" s="98"/>
      <c r="AB368" s="15">
        <v>70</v>
      </c>
      <c r="AC368" s="15" t="s">
        <v>41</v>
      </c>
      <c r="AD368" s="15">
        <v>14</v>
      </c>
      <c r="AE368" s="15" t="s">
        <v>26</v>
      </c>
    </row>
    <row r="369" spans="1:39" hidden="1" x14ac:dyDescent="0.25">
      <c r="A369" s="18" t="s">
        <v>269</v>
      </c>
      <c r="B369" s="169" t="s">
        <v>268</v>
      </c>
      <c r="C369" s="169"/>
      <c r="D369" s="26">
        <v>43430</v>
      </c>
      <c r="E369" s="15"/>
      <c r="F369" s="41"/>
      <c r="G369" s="15" t="s">
        <v>215</v>
      </c>
      <c r="H369" s="47"/>
      <c r="I369" s="18"/>
      <c r="J369" s="47"/>
      <c r="K369" s="47" t="s">
        <v>216</v>
      </c>
      <c r="L369" s="174"/>
      <c r="M369" s="18" t="s">
        <v>24</v>
      </c>
      <c r="N369" s="47" t="s">
        <v>217</v>
      </c>
      <c r="O369" s="41">
        <v>19</v>
      </c>
      <c r="P369" s="15"/>
      <c r="Q369" s="15" t="s">
        <v>559</v>
      </c>
      <c r="R369" s="47" t="s">
        <v>218</v>
      </c>
      <c r="S369" s="47"/>
      <c r="U369" s="98"/>
      <c r="AB369" s="15">
        <v>70</v>
      </c>
      <c r="AC369" s="15" t="s">
        <v>41</v>
      </c>
      <c r="AD369" s="15">
        <v>14</v>
      </c>
      <c r="AE369" s="15" t="s">
        <v>26</v>
      </c>
      <c r="AF369" s="30"/>
      <c r="AG369" s="18"/>
      <c r="AH369" s="41" t="s">
        <v>219</v>
      </c>
      <c r="AI369" s="15"/>
      <c r="AJ369" s="18" t="s">
        <v>74</v>
      </c>
      <c r="AK369" s="8"/>
      <c r="AL369" s="8"/>
      <c r="AM369" s="8"/>
    </row>
    <row r="370" spans="1:39" ht="15" hidden="1" x14ac:dyDescent="0.25">
      <c r="A370" s="32" t="s">
        <v>1951</v>
      </c>
      <c r="B370" s="32" t="s">
        <v>1955</v>
      </c>
      <c r="C370" s="169" t="s">
        <v>1952</v>
      </c>
      <c r="D370" s="34">
        <v>43682</v>
      </c>
      <c r="E370" s="34">
        <v>43696</v>
      </c>
      <c r="F370" s="169" t="s">
        <v>1388</v>
      </c>
      <c r="G370" s="169" t="s">
        <v>1389</v>
      </c>
      <c r="H370" s="171" t="s">
        <v>1953</v>
      </c>
      <c r="I370" s="174" t="s">
        <v>1356</v>
      </c>
      <c r="J370" s="174" t="s">
        <v>60</v>
      </c>
      <c r="M370" s="175" t="s">
        <v>557</v>
      </c>
      <c r="N370" s="66" t="s">
        <v>1954</v>
      </c>
      <c r="Q370" s="15" t="s">
        <v>559</v>
      </c>
      <c r="R370" s="174" t="s">
        <v>1262</v>
      </c>
      <c r="S370" s="174" t="s">
        <v>2136</v>
      </c>
      <c r="U370" s="98"/>
    </row>
    <row r="371" spans="1:39" ht="15.75" hidden="1" customHeight="1" x14ac:dyDescent="0.25">
      <c r="A371" s="169" t="s">
        <v>2180</v>
      </c>
      <c r="B371" s="169" t="s">
        <v>1957</v>
      </c>
      <c r="C371" s="169" t="s">
        <v>1755</v>
      </c>
      <c r="D371" s="34">
        <v>43682</v>
      </c>
      <c r="E371" s="34">
        <v>43689</v>
      </c>
      <c r="F371" s="41" t="s">
        <v>249</v>
      </c>
      <c r="G371" s="169" t="s">
        <v>748</v>
      </c>
      <c r="H371" s="171" t="s">
        <v>1958</v>
      </c>
      <c r="I371" s="174" t="s">
        <v>80</v>
      </c>
      <c r="J371" s="174" t="s">
        <v>1057</v>
      </c>
      <c r="L371" s="31">
        <v>540.91999999999996</v>
      </c>
      <c r="M371" s="175" t="s">
        <v>557</v>
      </c>
      <c r="N371" s="66" t="s">
        <v>1536</v>
      </c>
      <c r="O371" s="169">
        <v>88</v>
      </c>
      <c r="Q371" s="15" t="s">
        <v>559</v>
      </c>
      <c r="R371" s="174" t="s">
        <v>612</v>
      </c>
      <c r="S371" s="169" t="s">
        <v>2181</v>
      </c>
      <c r="U371" s="98"/>
    </row>
    <row r="372" spans="1:39" s="1" customFormat="1" ht="23.25" hidden="1" customHeight="1" x14ac:dyDescent="0.25">
      <c r="A372" s="33" t="s">
        <v>2404</v>
      </c>
      <c r="B372" s="35" t="s">
        <v>850</v>
      </c>
      <c r="C372" s="35" t="s">
        <v>2405</v>
      </c>
      <c r="D372" s="45">
        <v>43684</v>
      </c>
      <c r="E372" s="45">
        <v>43728</v>
      </c>
      <c r="F372" s="41" t="s">
        <v>562</v>
      </c>
      <c r="G372" s="35" t="s">
        <v>1966</v>
      </c>
      <c r="H372" s="46" t="s">
        <v>1971</v>
      </c>
      <c r="I372" s="13" t="s">
        <v>1272</v>
      </c>
      <c r="J372" s="13" t="s">
        <v>653</v>
      </c>
      <c r="K372" s="13" t="s">
        <v>1273</v>
      </c>
      <c r="L372" s="140">
        <v>4128.53</v>
      </c>
      <c r="M372" s="35" t="s">
        <v>537</v>
      </c>
      <c r="N372" s="43" t="s">
        <v>1967</v>
      </c>
      <c r="O372" s="35" t="s">
        <v>1968</v>
      </c>
      <c r="P372" s="35"/>
      <c r="Q372" s="16" t="s">
        <v>559</v>
      </c>
      <c r="R372" s="13" t="s">
        <v>549</v>
      </c>
      <c r="S372" s="35" t="s">
        <v>2406</v>
      </c>
      <c r="T372" s="98">
        <v>52.3</v>
      </c>
      <c r="U372" s="98"/>
      <c r="V372" s="99" t="s">
        <v>2419</v>
      </c>
      <c r="W372" s="100"/>
      <c r="X372" s="107"/>
      <c r="Y372" s="108"/>
      <c r="Z372" s="109">
        <v>266.8</v>
      </c>
      <c r="AA372" s="78"/>
      <c r="AB372" s="16">
        <v>70</v>
      </c>
      <c r="AC372" s="16" t="s">
        <v>41</v>
      </c>
      <c r="AD372" s="16">
        <v>14</v>
      </c>
      <c r="AE372" s="16" t="s">
        <v>26</v>
      </c>
      <c r="AF372" s="141"/>
      <c r="AG372" s="13"/>
      <c r="AH372" s="44"/>
      <c r="AI372" s="13"/>
      <c r="AJ372" s="13"/>
    </row>
    <row r="373" spans="1:39" s="1" customFormat="1" ht="18" hidden="1" customHeight="1" x14ac:dyDescent="0.25">
      <c r="A373" s="35" t="s">
        <v>2415</v>
      </c>
      <c r="B373" s="35" t="s">
        <v>902</v>
      </c>
      <c r="C373" s="35" t="s">
        <v>2416</v>
      </c>
      <c r="D373" s="45">
        <v>43684</v>
      </c>
      <c r="E373" s="45">
        <v>43728</v>
      </c>
      <c r="F373" s="41" t="s">
        <v>562</v>
      </c>
      <c r="G373" s="35" t="s">
        <v>1966</v>
      </c>
      <c r="H373" s="46" t="s">
        <v>1971</v>
      </c>
      <c r="I373" s="13" t="s">
        <v>1272</v>
      </c>
      <c r="J373" s="13" t="s">
        <v>653</v>
      </c>
      <c r="K373" s="13" t="s">
        <v>1273</v>
      </c>
      <c r="L373" s="140">
        <v>15730.06</v>
      </c>
      <c r="M373" s="35" t="s">
        <v>537</v>
      </c>
      <c r="N373" s="43" t="s">
        <v>1969</v>
      </c>
      <c r="O373" s="35" t="s">
        <v>1970</v>
      </c>
      <c r="P373" s="35"/>
      <c r="Q373" s="16" t="s">
        <v>559</v>
      </c>
      <c r="R373" s="13" t="s">
        <v>541</v>
      </c>
      <c r="S373" s="35" t="s">
        <v>2417</v>
      </c>
      <c r="T373" s="98">
        <v>31.94</v>
      </c>
      <c r="U373" s="98"/>
      <c r="V373" s="99" t="s">
        <v>2418</v>
      </c>
      <c r="W373" s="100"/>
      <c r="X373" s="107"/>
      <c r="Y373" s="108"/>
      <c r="Z373" s="109">
        <v>1965</v>
      </c>
      <c r="AA373" s="78"/>
      <c r="AB373" s="13"/>
      <c r="AC373" s="13"/>
      <c r="AD373" s="13"/>
      <c r="AE373" s="13"/>
      <c r="AF373" s="141"/>
      <c r="AG373" s="13"/>
      <c r="AH373" s="44"/>
      <c r="AI373" s="13"/>
      <c r="AJ373" s="13"/>
    </row>
    <row r="374" spans="1:39" ht="20.25" hidden="1" customHeight="1" x14ac:dyDescent="0.25">
      <c r="A374" s="169" t="s">
        <v>2361</v>
      </c>
      <c r="B374" s="169" t="s">
        <v>1972</v>
      </c>
      <c r="C374" s="169" t="s">
        <v>2360</v>
      </c>
      <c r="D374" s="34">
        <v>43685</v>
      </c>
      <c r="E374" s="34">
        <v>43718</v>
      </c>
      <c r="F374" s="41" t="s">
        <v>543</v>
      </c>
      <c r="G374" s="18" t="s">
        <v>1973</v>
      </c>
      <c r="I374" s="174"/>
      <c r="J374" s="174"/>
      <c r="K374" s="169" t="s">
        <v>816</v>
      </c>
      <c r="L374" s="31">
        <v>59598.85</v>
      </c>
      <c r="M374" s="175" t="s">
        <v>557</v>
      </c>
      <c r="N374" s="66" t="s">
        <v>1974</v>
      </c>
      <c r="Q374" s="15" t="s">
        <v>559</v>
      </c>
      <c r="R374" s="174" t="s">
        <v>1975</v>
      </c>
      <c r="S374" s="174"/>
      <c r="U374" s="98"/>
    </row>
    <row r="375" spans="1:39" hidden="1" x14ac:dyDescent="0.25">
      <c r="A375" s="169" t="s">
        <v>2362</v>
      </c>
      <c r="B375" s="169" t="s">
        <v>1976</v>
      </c>
      <c r="C375" s="169" t="s">
        <v>2363</v>
      </c>
      <c r="D375" s="34">
        <v>43685</v>
      </c>
      <c r="E375" s="34">
        <v>43718</v>
      </c>
      <c r="F375" s="41" t="s">
        <v>543</v>
      </c>
      <c r="G375" s="18" t="s">
        <v>1977</v>
      </c>
      <c r="I375" s="174"/>
      <c r="J375" s="174"/>
      <c r="K375" s="169" t="s">
        <v>816</v>
      </c>
      <c r="L375" s="31">
        <v>13237.51</v>
      </c>
      <c r="M375" s="175" t="s">
        <v>557</v>
      </c>
      <c r="N375" s="66" t="s">
        <v>1974</v>
      </c>
      <c r="Q375" s="15" t="s">
        <v>559</v>
      </c>
      <c r="R375" s="174" t="s">
        <v>1975</v>
      </c>
      <c r="S375" s="174"/>
      <c r="U375" s="98"/>
    </row>
    <row r="376" spans="1:39" hidden="1" x14ac:dyDescent="0.25">
      <c r="A376" s="169" t="s">
        <v>2364</v>
      </c>
      <c r="B376" s="169" t="s">
        <v>1978</v>
      </c>
      <c r="C376" s="169" t="s">
        <v>2363</v>
      </c>
      <c r="D376" s="34">
        <v>43685</v>
      </c>
      <c r="E376" s="34">
        <v>43718</v>
      </c>
      <c r="F376" s="41" t="s">
        <v>543</v>
      </c>
      <c r="G376" s="18" t="s">
        <v>1979</v>
      </c>
      <c r="I376" s="174"/>
      <c r="J376" s="174"/>
      <c r="K376" s="169" t="s">
        <v>816</v>
      </c>
      <c r="L376" s="31">
        <v>13237.51</v>
      </c>
      <c r="M376" s="175" t="s">
        <v>557</v>
      </c>
      <c r="N376" s="66" t="s">
        <v>1974</v>
      </c>
      <c r="Q376" s="15" t="s">
        <v>559</v>
      </c>
      <c r="R376" s="174" t="s">
        <v>1975</v>
      </c>
      <c r="S376" s="174"/>
      <c r="U376" s="98"/>
    </row>
    <row r="377" spans="1:39" ht="15" hidden="1" x14ac:dyDescent="0.25">
      <c r="A377" s="169" t="s">
        <v>2278</v>
      </c>
      <c r="B377" s="169" t="s">
        <v>1995</v>
      </c>
      <c r="C377" s="169" t="s">
        <v>2277</v>
      </c>
      <c r="D377" s="34">
        <v>43685</v>
      </c>
      <c r="E377" s="34">
        <v>43706</v>
      </c>
      <c r="F377" s="15" t="s">
        <v>822</v>
      </c>
      <c r="G377" s="169" t="s">
        <v>2488</v>
      </c>
      <c r="H377" s="171" t="s">
        <v>1584</v>
      </c>
      <c r="I377" s="174" t="s">
        <v>1431</v>
      </c>
      <c r="J377" s="174" t="s">
        <v>1430</v>
      </c>
      <c r="K377" s="169" t="s">
        <v>1996</v>
      </c>
      <c r="L377" s="31">
        <v>430053.82</v>
      </c>
      <c r="M377" s="175" t="s">
        <v>557</v>
      </c>
      <c r="N377" s="66" t="s">
        <v>1585</v>
      </c>
      <c r="O377" s="169" t="s">
        <v>2279</v>
      </c>
      <c r="Q377" s="15" t="s">
        <v>538</v>
      </c>
      <c r="R377" s="174" t="s">
        <v>1625</v>
      </c>
      <c r="S377" s="169" t="s">
        <v>2280</v>
      </c>
      <c r="T377" s="98">
        <v>5467.09</v>
      </c>
      <c r="V377" s="99">
        <v>39.9</v>
      </c>
      <c r="W377" s="100">
        <v>39.9</v>
      </c>
      <c r="X377" s="107">
        <v>4823.54</v>
      </c>
      <c r="Z377" s="109">
        <v>420</v>
      </c>
      <c r="AB377" s="15">
        <v>70</v>
      </c>
      <c r="AC377" s="15" t="s">
        <v>41</v>
      </c>
      <c r="AD377" s="15">
        <v>14</v>
      </c>
      <c r="AE377" s="15" t="s">
        <v>26</v>
      </c>
    </row>
    <row r="378" spans="1:39" ht="15" hidden="1" x14ac:dyDescent="0.25">
      <c r="A378" s="169" t="s">
        <v>2281</v>
      </c>
      <c r="B378" s="169" t="s">
        <v>1997</v>
      </c>
      <c r="C378" s="169" t="s">
        <v>1755</v>
      </c>
      <c r="D378" s="34">
        <v>43685</v>
      </c>
      <c r="E378" s="34">
        <v>43706</v>
      </c>
      <c r="F378" s="41" t="s">
        <v>249</v>
      </c>
      <c r="G378" s="169" t="s">
        <v>2488</v>
      </c>
      <c r="H378" s="171" t="s">
        <v>1584</v>
      </c>
      <c r="I378" s="174" t="s">
        <v>1431</v>
      </c>
      <c r="J378" s="174" t="s">
        <v>1430</v>
      </c>
      <c r="K378" s="169" t="s">
        <v>1996</v>
      </c>
      <c r="L378" s="31">
        <v>2528.0100000000002</v>
      </c>
      <c r="M378" s="175" t="s">
        <v>557</v>
      </c>
      <c r="N378" s="66" t="s">
        <v>1585</v>
      </c>
      <c r="O378" s="169" t="s">
        <v>2282</v>
      </c>
      <c r="Q378" s="15" t="s">
        <v>538</v>
      </c>
      <c r="R378" s="174" t="s">
        <v>1625</v>
      </c>
      <c r="S378" s="169" t="s">
        <v>2280</v>
      </c>
      <c r="U378" s="98"/>
    </row>
    <row r="379" spans="1:39" ht="15" hidden="1" x14ac:dyDescent="0.25">
      <c r="A379" s="156" t="s">
        <v>2296</v>
      </c>
      <c r="B379" s="169" t="s">
        <v>2045</v>
      </c>
      <c r="C379" s="169" t="s">
        <v>1755</v>
      </c>
      <c r="D379" s="34">
        <v>43686</v>
      </c>
      <c r="E379" s="34">
        <v>43711</v>
      </c>
      <c r="F379" s="41" t="s">
        <v>249</v>
      </c>
      <c r="G379" s="169" t="s">
        <v>748</v>
      </c>
      <c r="H379" s="171" t="s">
        <v>2046</v>
      </c>
      <c r="I379" s="174" t="s">
        <v>450</v>
      </c>
      <c r="J379" s="174" t="s">
        <v>451</v>
      </c>
      <c r="L379" s="31">
        <v>1124.21</v>
      </c>
      <c r="M379" s="175" t="s">
        <v>537</v>
      </c>
      <c r="N379" s="66" t="s">
        <v>2047</v>
      </c>
      <c r="O379" s="169">
        <v>15</v>
      </c>
      <c r="Q379" s="15" t="s">
        <v>538</v>
      </c>
      <c r="R379" s="174" t="s">
        <v>168</v>
      </c>
      <c r="S379" s="169" t="s">
        <v>2297</v>
      </c>
      <c r="U379" s="98"/>
    </row>
    <row r="380" spans="1:39" s="1" customFormat="1" hidden="1" x14ac:dyDescent="0.25">
      <c r="A380" s="139" t="s">
        <v>2616</v>
      </c>
      <c r="B380" s="35" t="s">
        <v>2048</v>
      </c>
      <c r="C380" s="35" t="s">
        <v>1755</v>
      </c>
      <c r="D380" s="45">
        <v>43690</v>
      </c>
      <c r="E380" s="45">
        <v>43752</v>
      </c>
      <c r="F380" s="16" t="s">
        <v>659</v>
      </c>
      <c r="G380" s="35" t="s">
        <v>748</v>
      </c>
      <c r="H380" s="46" t="s">
        <v>1297</v>
      </c>
      <c r="I380" s="13" t="s">
        <v>863</v>
      </c>
      <c r="J380" s="13" t="s">
        <v>1179</v>
      </c>
      <c r="K380" s="21" t="s">
        <v>480</v>
      </c>
      <c r="L380" s="140">
        <v>219016.95999999999</v>
      </c>
      <c r="M380" s="44" t="s">
        <v>557</v>
      </c>
      <c r="N380" s="43" t="s">
        <v>2049</v>
      </c>
      <c r="O380" s="35" t="s">
        <v>2615</v>
      </c>
      <c r="P380" s="35"/>
      <c r="Q380" s="16" t="s">
        <v>538</v>
      </c>
      <c r="R380" s="13" t="s">
        <v>2050</v>
      </c>
      <c r="S380" s="13"/>
      <c r="T380" s="98"/>
      <c r="U380" s="98"/>
      <c r="V380" s="99"/>
      <c r="W380" s="100"/>
      <c r="X380" s="107"/>
      <c r="Y380" s="108"/>
      <c r="Z380" s="109"/>
      <c r="AA380" s="78"/>
      <c r="AB380" s="13"/>
      <c r="AC380" s="13"/>
      <c r="AD380" s="13"/>
      <c r="AE380" s="13"/>
      <c r="AF380" s="141"/>
      <c r="AG380" s="13"/>
      <c r="AH380" s="44"/>
      <c r="AI380" s="13"/>
      <c r="AJ380" s="13"/>
    </row>
    <row r="381" spans="1:39" s="1" customFormat="1" ht="15" hidden="1" x14ac:dyDescent="0.25">
      <c r="A381" s="154" t="s">
        <v>2213</v>
      </c>
      <c r="B381" s="35" t="s">
        <v>908</v>
      </c>
      <c r="C381" s="46" t="s">
        <v>2206</v>
      </c>
      <c r="D381" s="45">
        <v>43686</v>
      </c>
      <c r="E381" s="45">
        <v>43699</v>
      </c>
      <c r="F381" s="41" t="s">
        <v>562</v>
      </c>
      <c r="G381" s="35" t="s">
        <v>1912</v>
      </c>
      <c r="H381" s="46" t="s">
        <v>2051</v>
      </c>
      <c r="I381" s="13" t="s">
        <v>809</v>
      </c>
      <c r="J381" s="13" t="s">
        <v>170</v>
      </c>
      <c r="K381" s="35"/>
      <c r="L381" s="140">
        <v>209.33</v>
      </c>
      <c r="M381" s="35" t="s">
        <v>537</v>
      </c>
      <c r="N381" s="43" t="s">
        <v>2052</v>
      </c>
      <c r="O381" s="35">
        <v>605</v>
      </c>
      <c r="P381" s="35" t="s">
        <v>667</v>
      </c>
      <c r="Q381" s="16" t="s">
        <v>538</v>
      </c>
      <c r="R381" s="13" t="s">
        <v>2053</v>
      </c>
      <c r="S381" s="35" t="s">
        <v>2214</v>
      </c>
      <c r="T381" s="98"/>
      <c r="U381" s="98"/>
      <c r="V381" s="99"/>
      <c r="W381" s="100">
        <v>10</v>
      </c>
      <c r="X381" s="107"/>
      <c r="Y381" s="108"/>
      <c r="Z381" s="109"/>
      <c r="AA381" s="78">
        <v>3</v>
      </c>
      <c r="AB381" s="13"/>
      <c r="AC381" s="13"/>
      <c r="AD381" s="13"/>
      <c r="AE381" s="13"/>
      <c r="AF381" s="141"/>
      <c r="AG381" s="13"/>
      <c r="AH381" s="44"/>
      <c r="AI381" s="13"/>
      <c r="AJ381" s="13"/>
    </row>
    <row r="382" spans="1:39" s="1" customFormat="1" ht="15" hidden="1" x14ac:dyDescent="0.25">
      <c r="A382" s="139" t="s">
        <v>2213</v>
      </c>
      <c r="B382" s="35" t="s">
        <v>2054</v>
      </c>
      <c r="C382" s="46" t="s">
        <v>2206</v>
      </c>
      <c r="D382" s="45">
        <v>43686</v>
      </c>
      <c r="E382" s="45">
        <v>43699</v>
      </c>
      <c r="F382" s="16" t="s">
        <v>567</v>
      </c>
      <c r="G382" s="35" t="s">
        <v>1912</v>
      </c>
      <c r="H382" s="46" t="s">
        <v>2051</v>
      </c>
      <c r="I382" s="13" t="s">
        <v>809</v>
      </c>
      <c r="J382" s="13" t="s">
        <v>170</v>
      </c>
      <c r="K382" s="35"/>
      <c r="L382" s="140">
        <v>209.33</v>
      </c>
      <c r="M382" s="44" t="s">
        <v>537</v>
      </c>
      <c r="N382" s="43" t="s">
        <v>2052</v>
      </c>
      <c r="O382" s="35">
        <v>605</v>
      </c>
      <c r="P382" s="35" t="s">
        <v>667</v>
      </c>
      <c r="Q382" s="16" t="s">
        <v>538</v>
      </c>
      <c r="R382" s="13" t="s">
        <v>2053</v>
      </c>
      <c r="S382" s="13"/>
      <c r="T382" s="35"/>
      <c r="U382" s="35"/>
      <c r="V382" s="35"/>
      <c r="W382" s="35">
        <v>10</v>
      </c>
      <c r="X382" s="35"/>
      <c r="Y382" s="35"/>
      <c r="Z382" s="35"/>
      <c r="AA382" s="35">
        <v>3</v>
      </c>
      <c r="AB382" s="13"/>
      <c r="AC382" s="13"/>
      <c r="AD382" s="13"/>
      <c r="AE382" s="13"/>
      <c r="AF382" s="141"/>
      <c r="AG382" s="13"/>
      <c r="AH382" s="44"/>
      <c r="AI382" s="13"/>
      <c r="AJ382" s="13"/>
    </row>
    <row r="383" spans="1:39" ht="15" hidden="1" x14ac:dyDescent="0.25">
      <c r="A383" s="156" t="s">
        <v>2255</v>
      </c>
      <c r="B383" s="169" t="s">
        <v>2055</v>
      </c>
      <c r="C383" s="169" t="s">
        <v>1755</v>
      </c>
      <c r="D383" s="34">
        <v>43686</v>
      </c>
      <c r="E383" s="34">
        <v>43706</v>
      </c>
      <c r="F383" s="41" t="s">
        <v>249</v>
      </c>
      <c r="G383" s="169" t="s">
        <v>2056</v>
      </c>
      <c r="H383" s="171" t="s">
        <v>2064</v>
      </c>
      <c r="I383" s="174" t="s">
        <v>693</v>
      </c>
      <c r="J383" s="174" t="s">
        <v>2057</v>
      </c>
      <c r="L383" s="31">
        <v>1122.8399999999999</v>
      </c>
      <c r="M383" s="175" t="s">
        <v>557</v>
      </c>
      <c r="N383" s="66" t="s">
        <v>2058</v>
      </c>
      <c r="O383" s="169">
        <v>78</v>
      </c>
      <c r="Q383" s="15" t="s">
        <v>538</v>
      </c>
      <c r="R383" s="174" t="s">
        <v>2059</v>
      </c>
      <c r="S383" s="169" t="s">
        <v>2256</v>
      </c>
      <c r="U383" s="98"/>
    </row>
    <row r="384" spans="1:39" ht="15" hidden="1" x14ac:dyDescent="0.25">
      <c r="A384" s="136"/>
      <c r="B384" s="169" t="s">
        <v>2061</v>
      </c>
      <c r="C384" s="169" t="s">
        <v>1755</v>
      </c>
      <c r="D384" s="34">
        <v>43689</v>
      </c>
      <c r="F384" s="41" t="s">
        <v>381</v>
      </c>
      <c r="G384" s="169" t="s">
        <v>1571</v>
      </c>
      <c r="H384" s="171" t="s">
        <v>2062</v>
      </c>
      <c r="I384" s="176" t="s">
        <v>2063</v>
      </c>
      <c r="J384" s="176" t="s">
        <v>741</v>
      </c>
      <c r="M384" s="175" t="s">
        <v>537</v>
      </c>
      <c r="N384" s="66" t="s">
        <v>1686</v>
      </c>
      <c r="O384" s="169">
        <v>225</v>
      </c>
      <c r="P384" s="169" t="s">
        <v>459</v>
      </c>
      <c r="Q384" s="15" t="s">
        <v>538</v>
      </c>
      <c r="R384" s="174" t="s">
        <v>566</v>
      </c>
      <c r="U384" s="98"/>
    </row>
    <row r="385" spans="1:31" ht="15" hidden="1" x14ac:dyDescent="0.25">
      <c r="A385" s="136"/>
      <c r="B385" s="169" t="s">
        <v>2070</v>
      </c>
      <c r="C385" s="169" t="s">
        <v>2075</v>
      </c>
      <c r="D385" s="34">
        <v>43690</v>
      </c>
      <c r="F385" s="16" t="s">
        <v>550</v>
      </c>
      <c r="G385" s="169" t="s">
        <v>2071</v>
      </c>
      <c r="K385" s="169" t="s">
        <v>2072</v>
      </c>
      <c r="M385" s="175" t="s">
        <v>557</v>
      </c>
      <c r="N385" s="66" t="s">
        <v>2073</v>
      </c>
      <c r="Q385" s="15" t="s">
        <v>538</v>
      </c>
      <c r="R385" s="174" t="s">
        <v>2074</v>
      </c>
      <c r="S385" s="174"/>
      <c r="U385" s="98"/>
    </row>
    <row r="386" spans="1:31" ht="15" hidden="1" x14ac:dyDescent="0.25">
      <c r="A386" s="156" t="s">
        <v>2564</v>
      </c>
      <c r="B386" s="169" t="s">
        <v>2076</v>
      </c>
      <c r="C386" s="169" t="s">
        <v>2565</v>
      </c>
      <c r="D386" s="34">
        <v>43690</v>
      </c>
      <c r="E386" s="34">
        <v>43746</v>
      </c>
      <c r="F386" s="15" t="s">
        <v>822</v>
      </c>
      <c r="G386" s="169" t="s">
        <v>2077</v>
      </c>
      <c r="H386" s="171" t="s">
        <v>2079</v>
      </c>
      <c r="I386" s="176" t="s">
        <v>858</v>
      </c>
      <c r="J386" s="176" t="s">
        <v>2080</v>
      </c>
      <c r="K386" s="169" t="s">
        <v>2078</v>
      </c>
      <c r="L386" s="31">
        <v>19764.77</v>
      </c>
      <c r="M386" s="175" t="s">
        <v>537</v>
      </c>
      <c r="N386" s="66" t="s">
        <v>2081</v>
      </c>
      <c r="O386" s="169">
        <v>327</v>
      </c>
      <c r="Q386" s="15" t="s">
        <v>538</v>
      </c>
      <c r="R386" s="174" t="s">
        <v>929</v>
      </c>
      <c r="S386" s="169" t="s">
        <v>2117</v>
      </c>
      <c r="X386" s="107">
        <v>48.4</v>
      </c>
      <c r="AB386" s="15">
        <v>70</v>
      </c>
      <c r="AC386" s="15" t="s">
        <v>41</v>
      </c>
      <c r="AD386" s="15">
        <v>14</v>
      </c>
      <c r="AE386" s="15" t="s">
        <v>26</v>
      </c>
    </row>
    <row r="387" spans="1:31" ht="15" hidden="1" x14ac:dyDescent="0.25">
      <c r="A387" s="136"/>
      <c r="B387" s="169" t="s">
        <v>2083</v>
      </c>
      <c r="F387" s="16" t="s">
        <v>2082</v>
      </c>
      <c r="G387" s="169" t="s">
        <v>2071</v>
      </c>
      <c r="K387" s="169" t="s">
        <v>2072</v>
      </c>
      <c r="M387" s="175" t="s">
        <v>557</v>
      </c>
      <c r="N387" s="66" t="s">
        <v>2073</v>
      </c>
      <c r="Q387" s="15" t="s">
        <v>538</v>
      </c>
      <c r="R387" s="174" t="s">
        <v>2074</v>
      </c>
      <c r="S387" s="174"/>
      <c r="U387" s="98"/>
    </row>
    <row r="388" spans="1:31" ht="15" hidden="1" x14ac:dyDescent="0.25">
      <c r="A388" s="136"/>
      <c r="B388" s="169" t="s">
        <v>2087</v>
      </c>
      <c r="C388" s="169" t="s">
        <v>1755</v>
      </c>
      <c r="D388" s="34">
        <v>43691</v>
      </c>
      <c r="E388" s="34">
        <v>43705</v>
      </c>
      <c r="F388" s="41" t="s">
        <v>381</v>
      </c>
      <c r="G388" s="169" t="s">
        <v>1049</v>
      </c>
      <c r="H388" s="171" t="s">
        <v>2088</v>
      </c>
      <c r="I388" s="176" t="s">
        <v>693</v>
      </c>
      <c r="J388" s="176" t="s">
        <v>797</v>
      </c>
      <c r="L388" s="31">
        <v>322.11</v>
      </c>
      <c r="M388" s="175" t="s">
        <v>557</v>
      </c>
      <c r="N388" s="66" t="s">
        <v>2089</v>
      </c>
      <c r="O388" s="169">
        <v>15</v>
      </c>
      <c r="Q388" s="15" t="s">
        <v>538</v>
      </c>
      <c r="R388" s="174" t="s">
        <v>636</v>
      </c>
      <c r="S388" s="169" t="s">
        <v>2247</v>
      </c>
      <c r="T388" s="98" t="s">
        <v>2248</v>
      </c>
      <c r="U388" s="98"/>
    </row>
    <row r="389" spans="1:31" ht="15" hidden="1" x14ac:dyDescent="0.25">
      <c r="A389" s="136"/>
      <c r="B389" s="169" t="s">
        <v>2092</v>
      </c>
      <c r="C389" s="169" t="s">
        <v>1755</v>
      </c>
      <c r="D389" s="34">
        <v>43691</v>
      </c>
      <c r="E389" s="169" t="s">
        <v>2249</v>
      </c>
      <c r="F389" s="41" t="s">
        <v>381</v>
      </c>
      <c r="G389" s="169" t="s">
        <v>1049</v>
      </c>
      <c r="H389" s="171" t="s">
        <v>2093</v>
      </c>
      <c r="I389" s="176" t="s">
        <v>1866</v>
      </c>
      <c r="J389" s="176" t="s">
        <v>1014</v>
      </c>
      <c r="M389" s="175" t="s">
        <v>537</v>
      </c>
      <c r="N389" s="66" t="s">
        <v>695</v>
      </c>
      <c r="Q389" s="15" t="s">
        <v>538</v>
      </c>
      <c r="R389" s="174" t="s">
        <v>372</v>
      </c>
      <c r="U389" s="98"/>
    </row>
    <row r="390" spans="1:31" ht="15" hidden="1" x14ac:dyDescent="0.25">
      <c r="A390" s="156" t="s">
        <v>2513</v>
      </c>
      <c r="B390" s="169" t="s">
        <v>2096</v>
      </c>
      <c r="C390" s="169" t="s">
        <v>2440</v>
      </c>
      <c r="D390" s="34">
        <v>43692</v>
      </c>
      <c r="E390" s="34">
        <v>43739</v>
      </c>
      <c r="F390" s="15" t="s">
        <v>822</v>
      </c>
      <c r="G390" s="169" t="s">
        <v>2097</v>
      </c>
      <c r="H390" s="171" t="s">
        <v>2098</v>
      </c>
      <c r="I390" s="176" t="s">
        <v>35</v>
      </c>
      <c r="J390" s="176" t="s">
        <v>30</v>
      </c>
      <c r="K390" s="169" t="s">
        <v>2099</v>
      </c>
      <c r="L390" s="31">
        <v>22083.89</v>
      </c>
      <c r="M390" s="175" t="s">
        <v>537</v>
      </c>
      <c r="N390" s="66" t="s">
        <v>1175</v>
      </c>
      <c r="O390" s="169">
        <v>2100</v>
      </c>
      <c r="Q390" s="15" t="s">
        <v>538</v>
      </c>
      <c r="R390" s="174" t="s">
        <v>366</v>
      </c>
      <c r="S390" s="169" t="s">
        <v>2514</v>
      </c>
      <c r="T390" s="98">
        <v>400</v>
      </c>
      <c r="AB390" s="15">
        <v>70</v>
      </c>
      <c r="AC390" s="15" t="s">
        <v>41</v>
      </c>
      <c r="AD390" s="15">
        <v>14</v>
      </c>
      <c r="AE390" s="15" t="s">
        <v>26</v>
      </c>
    </row>
    <row r="391" spans="1:31" ht="15" hidden="1" x14ac:dyDescent="0.25">
      <c r="A391" s="156" t="s">
        <v>2694</v>
      </c>
      <c r="B391" s="169" t="s">
        <v>2105</v>
      </c>
      <c r="C391" s="169" t="s">
        <v>2695</v>
      </c>
      <c r="D391" s="34">
        <v>43693</v>
      </c>
      <c r="E391" s="34">
        <v>43762</v>
      </c>
      <c r="F391" s="15" t="s">
        <v>822</v>
      </c>
      <c r="G391" s="169" t="s">
        <v>2106</v>
      </c>
      <c r="H391" s="171" t="s">
        <v>1709</v>
      </c>
      <c r="I391" s="176" t="s">
        <v>627</v>
      </c>
      <c r="J391" s="176" t="s">
        <v>32</v>
      </c>
      <c r="K391" s="169" t="s">
        <v>628</v>
      </c>
      <c r="L391" s="31">
        <v>37131.040000000001</v>
      </c>
      <c r="M391" s="175" t="s">
        <v>557</v>
      </c>
      <c r="N391" s="66" t="s">
        <v>1175</v>
      </c>
      <c r="O391" s="169" t="s">
        <v>630</v>
      </c>
      <c r="Q391" s="15" t="s">
        <v>538</v>
      </c>
      <c r="R391" s="174" t="s">
        <v>497</v>
      </c>
      <c r="S391" s="169">
        <v>93161700</v>
      </c>
      <c r="T391" s="98">
        <v>325.01</v>
      </c>
      <c r="V391" s="99">
        <v>390</v>
      </c>
      <c r="AB391" s="15">
        <v>70</v>
      </c>
      <c r="AC391" s="15" t="s">
        <v>41</v>
      </c>
      <c r="AD391" s="15">
        <v>14</v>
      </c>
      <c r="AE391" s="15" t="s">
        <v>26</v>
      </c>
    </row>
    <row r="392" spans="1:31" ht="15" hidden="1" x14ac:dyDescent="0.25">
      <c r="A392" s="136"/>
      <c r="B392" s="169" t="s">
        <v>2137</v>
      </c>
      <c r="D392" s="34">
        <v>43696</v>
      </c>
      <c r="F392" s="16" t="s">
        <v>550</v>
      </c>
      <c r="G392" s="169" t="s">
        <v>2139</v>
      </c>
      <c r="H392" s="171" t="s">
        <v>2141</v>
      </c>
      <c r="I392" s="176" t="s">
        <v>2142</v>
      </c>
      <c r="J392" s="176" t="s">
        <v>2143</v>
      </c>
      <c r="K392" s="171" t="s">
        <v>2140</v>
      </c>
      <c r="M392" s="175" t="s">
        <v>557</v>
      </c>
      <c r="N392" s="66" t="s">
        <v>998</v>
      </c>
      <c r="O392" s="169">
        <v>8</v>
      </c>
      <c r="Q392" s="15" t="s">
        <v>538</v>
      </c>
      <c r="R392" s="174" t="s">
        <v>895</v>
      </c>
      <c r="S392" s="169" t="s">
        <v>2144</v>
      </c>
      <c r="U392" s="98"/>
    </row>
    <row r="393" spans="1:31" ht="15" hidden="1" x14ac:dyDescent="0.25">
      <c r="A393" s="136"/>
      <c r="B393" s="169" t="s">
        <v>2138</v>
      </c>
      <c r="D393" s="34">
        <v>43696</v>
      </c>
      <c r="F393" s="16" t="s">
        <v>550</v>
      </c>
      <c r="G393" s="169" t="s">
        <v>2145</v>
      </c>
      <c r="H393" s="171" t="s">
        <v>2141</v>
      </c>
      <c r="I393" s="176" t="s">
        <v>2142</v>
      </c>
      <c r="J393" s="176" t="s">
        <v>2143</v>
      </c>
      <c r="K393" s="171" t="s">
        <v>2140</v>
      </c>
      <c r="M393" s="175" t="s">
        <v>557</v>
      </c>
      <c r="N393" s="66" t="s">
        <v>998</v>
      </c>
      <c r="O393" s="169">
        <v>8</v>
      </c>
      <c r="Q393" s="15" t="s">
        <v>538</v>
      </c>
      <c r="R393" s="174" t="s">
        <v>895</v>
      </c>
      <c r="S393" s="169" t="s">
        <v>2144</v>
      </c>
      <c r="U393" s="98"/>
    </row>
    <row r="394" spans="1:31" hidden="1" x14ac:dyDescent="0.25">
      <c r="A394" s="160" t="s">
        <v>2465</v>
      </c>
      <c r="B394" s="169" t="s">
        <v>2164</v>
      </c>
      <c r="C394" s="169" t="s">
        <v>1755</v>
      </c>
      <c r="D394" s="34">
        <v>43696</v>
      </c>
      <c r="E394" s="34">
        <v>43732</v>
      </c>
      <c r="F394" s="16" t="s">
        <v>472</v>
      </c>
      <c r="G394" s="25" t="s">
        <v>1673</v>
      </c>
      <c r="H394" s="171" t="s">
        <v>1674</v>
      </c>
      <c r="I394" s="176" t="s">
        <v>1675</v>
      </c>
      <c r="J394" s="176" t="s">
        <v>1045</v>
      </c>
      <c r="K394" s="169" t="s">
        <v>881</v>
      </c>
      <c r="M394" s="175" t="s">
        <v>557</v>
      </c>
      <c r="N394" s="66" t="s">
        <v>2166</v>
      </c>
      <c r="O394" s="169" t="s">
        <v>2167</v>
      </c>
      <c r="P394" s="169" t="s">
        <v>982</v>
      </c>
      <c r="Q394" s="15" t="s">
        <v>538</v>
      </c>
      <c r="R394" s="174" t="s">
        <v>885</v>
      </c>
      <c r="U394" s="98"/>
    </row>
    <row r="395" spans="1:31" hidden="1" x14ac:dyDescent="0.25">
      <c r="A395" s="160" t="s">
        <v>2464</v>
      </c>
      <c r="B395" s="169" t="s">
        <v>2165</v>
      </c>
      <c r="C395" s="169" t="s">
        <v>1755</v>
      </c>
      <c r="D395" s="34">
        <v>43696</v>
      </c>
      <c r="E395" s="34">
        <v>43733</v>
      </c>
      <c r="F395" s="16" t="s">
        <v>472</v>
      </c>
      <c r="G395" s="25" t="s">
        <v>2168</v>
      </c>
      <c r="H395" s="171" t="s">
        <v>1674</v>
      </c>
      <c r="I395" s="176" t="s">
        <v>1675</v>
      </c>
      <c r="J395" s="176" t="s">
        <v>1045</v>
      </c>
      <c r="K395" s="169" t="s">
        <v>881</v>
      </c>
      <c r="M395" s="175" t="s">
        <v>557</v>
      </c>
      <c r="N395" s="66" t="s">
        <v>2169</v>
      </c>
      <c r="O395" s="169" t="s">
        <v>2167</v>
      </c>
      <c r="P395" s="169" t="s">
        <v>982</v>
      </c>
      <c r="Q395" s="15" t="s">
        <v>538</v>
      </c>
      <c r="R395" s="174" t="s">
        <v>885</v>
      </c>
      <c r="U395" s="98"/>
    </row>
    <row r="396" spans="1:31" ht="15" hidden="1" x14ac:dyDescent="0.25">
      <c r="A396" s="169" t="s">
        <v>2171</v>
      </c>
      <c r="B396" s="32" t="s">
        <v>2170</v>
      </c>
      <c r="C396" s="171" t="s">
        <v>2173</v>
      </c>
      <c r="D396" s="34">
        <v>43696</v>
      </c>
      <c r="E396" s="34">
        <v>43705</v>
      </c>
      <c r="F396" s="169" t="s">
        <v>1388</v>
      </c>
      <c r="G396" s="169" t="s">
        <v>2171</v>
      </c>
      <c r="H396" s="171" t="s">
        <v>1674</v>
      </c>
      <c r="I396" s="176" t="s">
        <v>1675</v>
      </c>
      <c r="J396" s="176" t="s">
        <v>1045</v>
      </c>
      <c r="K396" s="169" t="s">
        <v>881</v>
      </c>
      <c r="M396" s="175" t="s">
        <v>557</v>
      </c>
      <c r="N396" s="66" t="s">
        <v>1589</v>
      </c>
      <c r="O396" s="169" t="s">
        <v>2172</v>
      </c>
      <c r="P396" s="169" t="s">
        <v>982</v>
      </c>
      <c r="Q396" s="15" t="s">
        <v>559</v>
      </c>
      <c r="R396" s="174" t="s">
        <v>885</v>
      </c>
      <c r="U396" s="98"/>
    </row>
    <row r="397" spans="1:31" ht="15" hidden="1" x14ac:dyDescent="0.25">
      <c r="A397" s="156" t="s">
        <v>2253</v>
      </c>
      <c r="B397" s="169" t="s">
        <v>2174</v>
      </c>
      <c r="C397" s="169" t="s">
        <v>1755</v>
      </c>
      <c r="D397" s="34">
        <v>43696</v>
      </c>
      <c r="E397" s="34">
        <v>43706</v>
      </c>
      <c r="F397" s="41" t="s">
        <v>249</v>
      </c>
      <c r="G397" s="169" t="s">
        <v>206</v>
      </c>
      <c r="H397" s="171" t="s">
        <v>2177</v>
      </c>
      <c r="I397" s="176" t="s">
        <v>2178</v>
      </c>
      <c r="J397" s="176" t="s">
        <v>778</v>
      </c>
      <c r="L397" s="31">
        <v>344.13</v>
      </c>
      <c r="M397" s="175" t="s">
        <v>557</v>
      </c>
      <c r="N397" s="66" t="s">
        <v>1740</v>
      </c>
      <c r="O397" s="169">
        <v>71</v>
      </c>
      <c r="Q397" s="15" t="s">
        <v>559</v>
      </c>
      <c r="R397" s="174" t="s">
        <v>2179</v>
      </c>
      <c r="S397" s="169" t="s">
        <v>2254</v>
      </c>
      <c r="U397" s="98"/>
    </row>
    <row r="398" spans="1:31" ht="15" hidden="1" x14ac:dyDescent="0.25">
      <c r="A398" s="136"/>
      <c r="B398" s="171" t="s">
        <v>2175</v>
      </c>
      <c r="D398" s="34">
        <v>43696</v>
      </c>
      <c r="F398" s="15" t="s">
        <v>621</v>
      </c>
      <c r="H398" s="171" t="s">
        <v>2176</v>
      </c>
      <c r="K398" s="169" t="s">
        <v>737</v>
      </c>
      <c r="U398" s="98"/>
    </row>
    <row r="399" spans="1:31" ht="15" hidden="1" x14ac:dyDescent="0.25">
      <c r="A399" s="136" t="s">
        <v>2316</v>
      </c>
      <c r="B399" s="169" t="s">
        <v>2182</v>
      </c>
      <c r="C399" s="171" t="s">
        <v>2262</v>
      </c>
      <c r="D399" s="34">
        <v>43697</v>
      </c>
      <c r="E399" s="34">
        <v>43713</v>
      </c>
      <c r="F399" s="16" t="s">
        <v>501</v>
      </c>
      <c r="G399" s="169" t="s">
        <v>2183</v>
      </c>
      <c r="H399" s="171" t="s">
        <v>2184</v>
      </c>
      <c r="I399" s="176" t="s">
        <v>75</v>
      </c>
      <c r="J399" s="176" t="s">
        <v>604</v>
      </c>
      <c r="K399" s="169" t="s">
        <v>2185</v>
      </c>
      <c r="L399" s="31">
        <v>3447.79</v>
      </c>
      <c r="M399" s="175" t="s">
        <v>557</v>
      </c>
      <c r="N399" s="66" t="s">
        <v>2186</v>
      </c>
      <c r="O399" s="169">
        <v>81</v>
      </c>
      <c r="Q399" s="15" t="s">
        <v>559</v>
      </c>
      <c r="R399" s="174" t="s">
        <v>426</v>
      </c>
      <c r="U399" s="98"/>
    </row>
    <row r="400" spans="1:31" ht="15" hidden="1" x14ac:dyDescent="0.25">
      <c r="A400" s="156" t="s">
        <v>2273</v>
      </c>
      <c r="B400" s="169" t="s">
        <v>2187</v>
      </c>
      <c r="C400" s="169" t="s">
        <v>1755</v>
      </c>
      <c r="D400" s="34">
        <v>43697</v>
      </c>
      <c r="E400" s="34">
        <v>43707</v>
      </c>
      <c r="F400" s="41" t="s">
        <v>249</v>
      </c>
      <c r="G400" s="169" t="s">
        <v>206</v>
      </c>
      <c r="H400" s="171" t="s">
        <v>2188</v>
      </c>
      <c r="I400" s="176" t="s">
        <v>35</v>
      </c>
      <c r="J400" s="176" t="s">
        <v>86</v>
      </c>
      <c r="L400" s="31">
        <v>442.52</v>
      </c>
      <c r="M400" s="175" t="s">
        <v>537</v>
      </c>
      <c r="N400" s="66" t="s">
        <v>93</v>
      </c>
      <c r="O400" s="169">
        <v>11</v>
      </c>
      <c r="Q400" s="15" t="s">
        <v>559</v>
      </c>
      <c r="R400" s="174" t="s">
        <v>181</v>
      </c>
      <c r="S400" s="169" t="s">
        <v>2189</v>
      </c>
      <c r="U400" s="98"/>
    </row>
    <row r="401" spans="1:36" ht="15" hidden="1" x14ac:dyDescent="0.25">
      <c r="A401" s="156" t="s">
        <v>2483</v>
      </c>
      <c r="B401" s="169" t="s">
        <v>2190</v>
      </c>
      <c r="C401" s="169" t="s">
        <v>2440</v>
      </c>
      <c r="D401" s="34">
        <v>43698</v>
      </c>
      <c r="E401" s="34">
        <v>43734</v>
      </c>
      <c r="F401" s="15" t="s">
        <v>822</v>
      </c>
      <c r="G401" s="169" t="s">
        <v>2486</v>
      </c>
      <c r="H401" s="171" t="s">
        <v>2191</v>
      </c>
      <c r="I401" s="176" t="s">
        <v>457</v>
      </c>
      <c r="J401" s="176" t="s">
        <v>2192</v>
      </c>
      <c r="L401" s="31">
        <v>2728.26</v>
      </c>
      <c r="M401" s="175" t="s">
        <v>557</v>
      </c>
      <c r="N401" s="66" t="s">
        <v>2193</v>
      </c>
      <c r="O401" s="169">
        <v>9</v>
      </c>
      <c r="Q401" s="15" t="s">
        <v>559</v>
      </c>
      <c r="R401" s="174" t="s">
        <v>367</v>
      </c>
      <c r="S401" s="169" t="s">
        <v>2194</v>
      </c>
      <c r="AB401" s="15">
        <v>70</v>
      </c>
      <c r="AC401" s="15" t="s">
        <v>41</v>
      </c>
      <c r="AD401" s="15">
        <v>14</v>
      </c>
      <c r="AE401" s="15" t="s">
        <v>26</v>
      </c>
    </row>
    <row r="402" spans="1:36" ht="15" hidden="1" x14ac:dyDescent="0.25">
      <c r="A402" s="156" t="s">
        <v>2485</v>
      </c>
      <c r="B402" s="169" t="s">
        <v>2195</v>
      </c>
      <c r="C402" s="169" t="s">
        <v>1755</v>
      </c>
      <c r="D402" s="34">
        <v>43698</v>
      </c>
      <c r="E402" s="34">
        <v>43734</v>
      </c>
      <c r="F402" s="41" t="s">
        <v>249</v>
      </c>
      <c r="G402" s="169" t="s">
        <v>2486</v>
      </c>
      <c r="H402" s="171" t="s">
        <v>2191</v>
      </c>
      <c r="I402" s="176" t="s">
        <v>457</v>
      </c>
      <c r="J402" s="176" t="s">
        <v>2192</v>
      </c>
      <c r="L402" s="31">
        <v>545.84</v>
      </c>
      <c r="M402" s="175" t="s">
        <v>557</v>
      </c>
      <c r="N402" s="66" t="s">
        <v>2193</v>
      </c>
      <c r="O402" s="169">
        <v>9</v>
      </c>
      <c r="Q402" s="15" t="s">
        <v>559</v>
      </c>
      <c r="R402" s="174" t="s">
        <v>367</v>
      </c>
      <c r="S402" s="169" t="s">
        <v>2194</v>
      </c>
      <c r="U402" s="98"/>
    </row>
    <row r="403" spans="1:36" ht="15" hidden="1" x14ac:dyDescent="0.25">
      <c r="A403" s="156" t="s">
        <v>2632</v>
      </c>
      <c r="B403" s="169" t="s">
        <v>2196</v>
      </c>
      <c r="C403" s="169" t="s">
        <v>1755</v>
      </c>
      <c r="D403" s="34">
        <v>43698</v>
      </c>
      <c r="E403" s="34">
        <v>43755</v>
      </c>
      <c r="F403" s="41" t="s">
        <v>249</v>
      </c>
      <c r="G403" s="169" t="s">
        <v>782</v>
      </c>
      <c r="H403" s="171" t="s">
        <v>2197</v>
      </c>
      <c r="I403" s="176" t="s">
        <v>2198</v>
      </c>
      <c r="J403" s="176" t="s">
        <v>604</v>
      </c>
      <c r="L403" s="31">
        <v>1898.05</v>
      </c>
      <c r="M403" s="175" t="s">
        <v>557</v>
      </c>
      <c r="N403" s="66" t="s">
        <v>665</v>
      </c>
      <c r="O403" s="169">
        <v>104</v>
      </c>
      <c r="Q403" s="15" t="s">
        <v>559</v>
      </c>
      <c r="R403" s="174" t="s">
        <v>1256</v>
      </c>
      <c r="S403" s="169" t="s">
        <v>2199</v>
      </c>
      <c r="U403" s="98"/>
    </row>
    <row r="404" spans="1:36" ht="15" hidden="1" x14ac:dyDescent="0.25">
      <c r="A404" s="156" t="s">
        <v>2314</v>
      </c>
      <c r="B404" s="169" t="s">
        <v>2208</v>
      </c>
      <c r="C404" s="169" t="s">
        <v>1755</v>
      </c>
      <c r="D404" s="34">
        <v>43699</v>
      </c>
      <c r="E404" s="34">
        <v>43713</v>
      </c>
      <c r="F404" s="41" t="s">
        <v>249</v>
      </c>
      <c r="G404" s="169" t="s">
        <v>156</v>
      </c>
      <c r="H404" s="171" t="s">
        <v>2209</v>
      </c>
      <c r="I404" s="176" t="s">
        <v>1068</v>
      </c>
      <c r="J404" s="176" t="s">
        <v>2210</v>
      </c>
      <c r="L404" s="31">
        <v>540.61</v>
      </c>
      <c r="M404" s="175" t="s">
        <v>557</v>
      </c>
      <c r="N404" s="66" t="s">
        <v>658</v>
      </c>
      <c r="O404" s="169">
        <v>314</v>
      </c>
      <c r="Q404" s="15" t="s">
        <v>559</v>
      </c>
      <c r="R404" s="174" t="s">
        <v>2211</v>
      </c>
      <c r="S404" s="169" t="s">
        <v>2212</v>
      </c>
      <c r="U404" s="98"/>
    </row>
    <row r="405" spans="1:36" ht="15" hidden="1" x14ac:dyDescent="0.25">
      <c r="B405" s="169" t="s">
        <v>2215</v>
      </c>
      <c r="C405" s="169"/>
      <c r="D405" s="34">
        <v>43700</v>
      </c>
      <c r="F405" s="15" t="s">
        <v>822</v>
      </c>
      <c r="G405" s="169" t="s">
        <v>2216</v>
      </c>
      <c r="H405" s="171" t="s">
        <v>2217</v>
      </c>
      <c r="I405" s="176" t="s">
        <v>2218</v>
      </c>
      <c r="J405" s="176" t="s">
        <v>1281</v>
      </c>
      <c r="K405" s="169" t="s">
        <v>816</v>
      </c>
      <c r="M405" s="175" t="s">
        <v>557</v>
      </c>
      <c r="N405" s="66" t="s">
        <v>826</v>
      </c>
      <c r="Q405" s="15" t="s">
        <v>559</v>
      </c>
      <c r="R405" s="174" t="s">
        <v>2219</v>
      </c>
      <c r="S405" s="169" t="s">
        <v>2220</v>
      </c>
      <c r="AB405" s="15">
        <v>70</v>
      </c>
      <c r="AC405" s="15" t="s">
        <v>41</v>
      </c>
      <c r="AD405" s="15">
        <v>14</v>
      </c>
      <c r="AE405" s="15" t="s">
        <v>26</v>
      </c>
    </row>
    <row r="406" spans="1:36" ht="15" hidden="1" x14ac:dyDescent="0.25">
      <c r="A406" s="136"/>
      <c r="B406" s="169" t="s">
        <v>2221</v>
      </c>
      <c r="D406" s="34">
        <v>43700</v>
      </c>
      <c r="F406" s="15" t="s">
        <v>821</v>
      </c>
      <c r="G406" s="169" t="s">
        <v>2216</v>
      </c>
      <c r="H406" s="171" t="s">
        <v>2217</v>
      </c>
      <c r="I406" s="176" t="s">
        <v>2218</v>
      </c>
      <c r="J406" s="176" t="s">
        <v>1281</v>
      </c>
      <c r="K406" s="169" t="s">
        <v>816</v>
      </c>
      <c r="M406" s="175" t="s">
        <v>557</v>
      </c>
      <c r="N406" s="66" t="s">
        <v>826</v>
      </c>
      <c r="Q406" s="15" t="s">
        <v>559</v>
      </c>
      <c r="R406" s="174" t="s">
        <v>2219</v>
      </c>
      <c r="S406" s="169" t="s">
        <v>2220</v>
      </c>
      <c r="U406" s="98"/>
    </row>
    <row r="407" spans="1:36" ht="15" hidden="1" x14ac:dyDescent="0.25">
      <c r="A407" s="136"/>
      <c r="B407" s="169" t="s">
        <v>2222</v>
      </c>
      <c r="C407" s="169" t="s">
        <v>1755</v>
      </c>
      <c r="D407" s="34">
        <v>43700</v>
      </c>
      <c r="F407" s="41" t="s">
        <v>381</v>
      </c>
      <c r="G407" s="169" t="s">
        <v>156</v>
      </c>
      <c r="H407" s="171" t="s">
        <v>2223</v>
      </c>
      <c r="I407" s="176" t="s">
        <v>820</v>
      </c>
      <c r="J407" s="176" t="s">
        <v>1052</v>
      </c>
      <c r="M407" s="175" t="s">
        <v>537</v>
      </c>
      <c r="N407" s="66" t="s">
        <v>2224</v>
      </c>
      <c r="Q407" s="15" t="s">
        <v>559</v>
      </c>
      <c r="R407" s="174" t="s">
        <v>549</v>
      </c>
      <c r="U407" s="98"/>
    </row>
    <row r="408" spans="1:36" s="1" customFormat="1" ht="15" hidden="1" x14ac:dyDescent="0.25">
      <c r="A408" s="154" t="s">
        <v>2315</v>
      </c>
      <c r="B408" s="169" t="s">
        <v>2226</v>
      </c>
      <c r="C408" s="169" t="s">
        <v>1755</v>
      </c>
      <c r="D408" s="34">
        <v>43700</v>
      </c>
      <c r="E408" s="34">
        <v>43713</v>
      </c>
      <c r="F408" s="41" t="s">
        <v>249</v>
      </c>
      <c r="G408" s="169" t="s">
        <v>156</v>
      </c>
      <c r="H408" s="46" t="s">
        <v>2227</v>
      </c>
      <c r="I408" s="155" t="s">
        <v>457</v>
      </c>
      <c r="J408" s="155" t="s">
        <v>693</v>
      </c>
      <c r="K408" s="35"/>
      <c r="L408" s="140">
        <v>449.9</v>
      </c>
      <c r="M408" s="44" t="s">
        <v>557</v>
      </c>
      <c r="N408" s="43" t="s">
        <v>2228</v>
      </c>
      <c r="O408" s="35">
        <v>7</v>
      </c>
      <c r="P408" s="35"/>
      <c r="Q408" s="16" t="s">
        <v>559</v>
      </c>
      <c r="R408" s="13" t="s">
        <v>372</v>
      </c>
      <c r="S408" s="35" t="s">
        <v>2229</v>
      </c>
      <c r="T408" s="98"/>
      <c r="U408" s="98"/>
      <c r="V408" s="99"/>
      <c r="W408" s="100"/>
      <c r="X408" s="107"/>
      <c r="Y408" s="108"/>
      <c r="Z408" s="109"/>
      <c r="AA408" s="78"/>
      <c r="AB408" s="13"/>
      <c r="AC408" s="13"/>
      <c r="AD408" s="13"/>
      <c r="AE408" s="13"/>
      <c r="AF408" s="141"/>
      <c r="AG408" s="13"/>
      <c r="AH408" s="44"/>
      <c r="AI408" s="13"/>
      <c r="AJ408" s="13"/>
    </row>
    <row r="409" spans="1:36" s="1" customFormat="1" ht="15" hidden="1" x14ac:dyDescent="0.25">
      <c r="A409" s="154" t="s">
        <v>2263</v>
      </c>
      <c r="B409" s="169" t="s">
        <v>2230</v>
      </c>
      <c r="C409" s="169" t="s">
        <v>2262</v>
      </c>
      <c r="D409" s="34">
        <v>43700</v>
      </c>
      <c r="E409" s="34">
        <v>43705</v>
      </c>
      <c r="F409" s="15" t="s">
        <v>822</v>
      </c>
      <c r="G409" s="169" t="s">
        <v>2487</v>
      </c>
      <c r="H409" s="46" t="s">
        <v>2231</v>
      </c>
      <c r="I409" s="155" t="s">
        <v>2232</v>
      </c>
      <c r="J409" s="155" t="s">
        <v>2233</v>
      </c>
      <c r="K409" s="35"/>
      <c r="L409" s="140">
        <v>10088.040000000001</v>
      </c>
      <c r="M409" s="44" t="s">
        <v>537</v>
      </c>
      <c r="N409" s="43" t="s">
        <v>2234</v>
      </c>
      <c r="O409" s="35">
        <v>48</v>
      </c>
      <c r="P409" s="35"/>
      <c r="Q409" s="16" t="s">
        <v>559</v>
      </c>
      <c r="R409" s="13" t="s">
        <v>1066</v>
      </c>
      <c r="S409" s="35" t="s">
        <v>2235</v>
      </c>
      <c r="T409" s="98">
        <v>335</v>
      </c>
      <c r="U409" s="161"/>
      <c r="V409" s="99">
        <v>18</v>
      </c>
      <c r="W409" s="100">
        <v>18</v>
      </c>
      <c r="X409" s="107"/>
      <c r="Y409" s="108"/>
      <c r="Z409" s="109"/>
      <c r="AA409" s="78"/>
      <c r="AB409" s="15">
        <v>70</v>
      </c>
      <c r="AC409" s="15" t="s">
        <v>41</v>
      </c>
      <c r="AD409" s="15">
        <v>14</v>
      </c>
      <c r="AE409" s="15" t="s">
        <v>26</v>
      </c>
      <c r="AF409" s="141"/>
      <c r="AG409" s="13"/>
      <c r="AH409" s="44"/>
      <c r="AI409" s="13"/>
      <c r="AJ409" s="13"/>
    </row>
    <row r="410" spans="1:36" ht="15" hidden="1" x14ac:dyDescent="0.25">
      <c r="A410" s="156" t="s">
        <v>2264</v>
      </c>
      <c r="B410" s="169" t="s">
        <v>2236</v>
      </c>
      <c r="C410" s="169" t="s">
        <v>1755</v>
      </c>
      <c r="D410" s="34">
        <v>43700</v>
      </c>
      <c r="E410" s="34">
        <v>43705</v>
      </c>
      <c r="F410" s="41" t="s">
        <v>249</v>
      </c>
      <c r="G410" s="169" t="s">
        <v>2487</v>
      </c>
      <c r="H410" s="46" t="s">
        <v>2231</v>
      </c>
      <c r="I410" s="155" t="s">
        <v>2232</v>
      </c>
      <c r="J410" s="155" t="s">
        <v>2233</v>
      </c>
      <c r="K410" s="35"/>
      <c r="L410" s="140">
        <v>641.77</v>
      </c>
      <c r="M410" s="44" t="s">
        <v>537</v>
      </c>
      <c r="N410" s="43" t="s">
        <v>2234</v>
      </c>
      <c r="O410" s="35">
        <v>48</v>
      </c>
      <c r="P410" s="35"/>
      <c r="Q410" s="16" t="s">
        <v>559</v>
      </c>
      <c r="R410" s="13" t="s">
        <v>1066</v>
      </c>
      <c r="S410" s="35" t="s">
        <v>2235</v>
      </c>
      <c r="U410" s="98"/>
    </row>
    <row r="411" spans="1:36" ht="15" hidden="1" x14ac:dyDescent="0.25">
      <c r="A411" s="156" t="s">
        <v>2331</v>
      </c>
      <c r="B411" s="169" t="s">
        <v>2237</v>
      </c>
      <c r="C411" s="169" t="s">
        <v>1755</v>
      </c>
      <c r="D411" s="34">
        <v>43704</v>
      </c>
      <c r="E411" s="34">
        <v>43717</v>
      </c>
      <c r="F411" s="41" t="s">
        <v>249</v>
      </c>
      <c r="G411" s="169" t="s">
        <v>53</v>
      </c>
      <c r="H411" s="171" t="s">
        <v>2238</v>
      </c>
      <c r="I411" s="176" t="s">
        <v>2239</v>
      </c>
      <c r="J411" s="176" t="s">
        <v>81</v>
      </c>
      <c r="L411" s="31">
        <v>1642.06</v>
      </c>
      <c r="M411" s="175" t="s">
        <v>537</v>
      </c>
      <c r="N411" s="66" t="s">
        <v>919</v>
      </c>
      <c r="O411" s="169" t="s">
        <v>2240</v>
      </c>
      <c r="Q411" s="15" t="s">
        <v>559</v>
      </c>
      <c r="R411" s="174" t="s">
        <v>2241</v>
      </c>
      <c r="S411" s="169" t="s">
        <v>2332</v>
      </c>
      <c r="U411" s="98"/>
    </row>
    <row r="412" spans="1:36" ht="15" hidden="1" x14ac:dyDescent="0.25">
      <c r="A412" s="136"/>
      <c r="B412" s="35" t="s">
        <v>915</v>
      </c>
      <c r="D412" s="34">
        <v>43704</v>
      </c>
      <c r="F412" s="41" t="s">
        <v>562</v>
      </c>
      <c r="G412" s="169" t="s">
        <v>2242</v>
      </c>
      <c r="H412" s="171" t="s">
        <v>2243</v>
      </c>
      <c r="I412" s="176" t="s">
        <v>1162</v>
      </c>
      <c r="J412" s="176" t="s">
        <v>1653</v>
      </c>
      <c r="K412" s="169" t="s">
        <v>206</v>
      </c>
      <c r="M412" s="35" t="s">
        <v>537</v>
      </c>
      <c r="N412" s="66" t="s">
        <v>2244</v>
      </c>
      <c r="O412" s="169">
        <v>943</v>
      </c>
      <c r="Q412" s="15" t="s">
        <v>559</v>
      </c>
      <c r="R412" s="174" t="s">
        <v>624</v>
      </c>
      <c r="S412" s="169" t="s">
        <v>2245</v>
      </c>
      <c r="U412" s="98"/>
    </row>
    <row r="413" spans="1:36" ht="15" hidden="1" x14ac:dyDescent="0.25">
      <c r="A413" s="136"/>
      <c r="B413" s="35" t="s">
        <v>2246</v>
      </c>
      <c r="D413" s="34">
        <v>43704</v>
      </c>
      <c r="F413" s="16" t="s">
        <v>567</v>
      </c>
      <c r="G413" s="169" t="s">
        <v>2242</v>
      </c>
      <c r="H413" s="171" t="s">
        <v>2243</v>
      </c>
      <c r="I413" s="176" t="s">
        <v>1162</v>
      </c>
      <c r="J413" s="176" t="s">
        <v>1653</v>
      </c>
      <c r="K413" s="169" t="s">
        <v>206</v>
      </c>
      <c r="M413" s="175" t="s">
        <v>557</v>
      </c>
      <c r="N413" s="66" t="s">
        <v>2244</v>
      </c>
      <c r="O413" s="169">
        <v>943</v>
      </c>
      <c r="Q413" s="15" t="s">
        <v>559</v>
      </c>
      <c r="R413" s="174" t="s">
        <v>624</v>
      </c>
      <c r="S413" s="169" t="s">
        <v>2245</v>
      </c>
      <c r="U413" s="98"/>
    </row>
    <row r="414" spans="1:36" ht="15" hidden="1" x14ac:dyDescent="0.25">
      <c r="A414" s="136" t="s">
        <v>2589</v>
      </c>
      <c r="B414" s="35" t="s">
        <v>2251</v>
      </c>
      <c r="C414" s="35" t="s">
        <v>1755</v>
      </c>
      <c r="D414" s="34">
        <v>43706</v>
      </c>
      <c r="E414" s="34">
        <v>43748</v>
      </c>
      <c r="F414" s="16" t="s">
        <v>659</v>
      </c>
      <c r="G414" s="35" t="s">
        <v>748</v>
      </c>
      <c r="H414" s="171" t="s">
        <v>1645</v>
      </c>
      <c r="I414" s="176" t="s">
        <v>1223</v>
      </c>
      <c r="J414" s="176" t="s">
        <v>940</v>
      </c>
      <c r="L414" s="31">
        <f>243.25+429.72</f>
        <v>672.97</v>
      </c>
      <c r="M414" s="175" t="s">
        <v>557</v>
      </c>
      <c r="N414" s="66" t="s">
        <v>2252</v>
      </c>
      <c r="O414" s="169">
        <v>340</v>
      </c>
      <c r="Q414" s="15" t="s">
        <v>559</v>
      </c>
      <c r="R414" s="174" t="s">
        <v>636</v>
      </c>
      <c r="U414" s="98"/>
    </row>
    <row r="415" spans="1:36" ht="15" hidden="1" x14ac:dyDescent="0.25">
      <c r="A415" s="156" t="s">
        <v>890</v>
      </c>
      <c r="B415" s="169" t="s">
        <v>2356</v>
      </c>
      <c r="C415" s="169"/>
      <c r="D415" s="34">
        <v>43706</v>
      </c>
      <c r="F415" s="15" t="s">
        <v>822</v>
      </c>
      <c r="G415" s="169" t="s">
        <v>2261</v>
      </c>
      <c r="H415" s="171" t="s">
        <v>2257</v>
      </c>
      <c r="I415" s="176" t="s">
        <v>2258</v>
      </c>
      <c r="J415" s="176" t="s">
        <v>2259</v>
      </c>
      <c r="M415" s="175" t="s">
        <v>537</v>
      </c>
      <c r="N415" s="66" t="s">
        <v>1855</v>
      </c>
      <c r="Q415" s="16" t="s">
        <v>559</v>
      </c>
      <c r="R415" s="174" t="s">
        <v>636</v>
      </c>
      <c r="S415" s="169" t="s">
        <v>2260</v>
      </c>
      <c r="AB415" s="15">
        <v>70</v>
      </c>
      <c r="AC415" s="15" t="s">
        <v>41</v>
      </c>
      <c r="AD415" s="15">
        <v>14</v>
      </c>
      <c r="AE415" s="15" t="s">
        <v>26</v>
      </c>
    </row>
    <row r="416" spans="1:36" ht="15" hidden="1" x14ac:dyDescent="0.25">
      <c r="A416" s="156" t="s">
        <v>2445</v>
      </c>
      <c r="B416" s="169" t="s">
        <v>2265</v>
      </c>
      <c r="C416" s="169"/>
      <c r="D416" s="34">
        <v>43706</v>
      </c>
      <c r="E416" s="34">
        <v>43731</v>
      </c>
      <c r="F416" s="16" t="s">
        <v>550</v>
      </c>
      <c r="G416" s="169" t="s">
        <v>2266</v>
      </c>
      <c r="H416" s="171" t="s">
        <v>2267</v>
      </c>
      <c r="I416" s="176" t="s">
        <v>633</v>
      </c>
      <c r="J416" s="176" t="s">
        <v>637</v>
      </c>
      <c r="K416" s="169" t="s">
        <v>816</v>
      </c>
      <c r="M416" s="175" t="s">
        <v>557</v>
      </c>
      <c r="N416" s="66" t="s">
        <v>1156</v>
      </c>
      <c r="O416" s="169">
        <v>35</v>
      </c>
      <c r="Q416" s="15" t="s">
        <v>559</v>
      </c>
      <c r="R416" s="174" t="s">
        <v>586</v>
      </c>
      <c r="S416" s="169" t="s">
        <v>2268</v>
      </c>
      <c r="U416" s="98"/>
    </row>
    <row r="417" spans="1:31" ht="15" hidden="1" x14ac:dyDescent="0.25">
      <c r="A417" s="127" t="s">
        <v>2537</v>
      </c>
      <c r="B417" s="169" t="s">
        <v>2269</v>
      </c>
      <c r="C417" s="169" t="s">
        <v>2272</v>
      </c>
      <c r="D417" s="34">
        <v>43707</v>
      </c>
      <c r="E417" s="34">
        <v>43742</v>
      </c>
      <c r="F417" s="41" t="s">
        <v>543</v>
      </c>
      <c r="G417" s="169" t="s">
        <v>1951</v>
      </c>
      <c r="H417" s="171" t="s">
        <v>2270</v>
      </c>
      <c r="I417" s="176" t="s">
        <v>1356</v>
      </c>
      <c r="J417" s="176" t="s">
        <v>146</v>
      </c>
      <c r="L417" s="31">
        <v>1002.36</v>
      </c>
      <c r="M417" s="175" t="s">
        <v>557</v>
      </c>
      <c r="N417" s="66" t="s">
        <v>1954</v>
      </c>
      <c r="Q417" s="15" t="s">
        <v>559</v>
      </c>
      <c r="R417" s="174" t="s">
        <v>1262</v>
      </c>
      <c r="S417" s="169" t="s">
        <v>2271</v>
      </c>
      <c r="U417" s="98"/>
    </row>
    <row r="418" spans="1:31" ht="15" hidden="1" x14ac:dyDescent="0.25">
      <c r="B418" s="169" t="s">
        <v>2283</v>
      </c>
      <c r="C418" s="169" t="s">
        <v>1755</v>
      </c>
      <c r="D418" s="34">
        <v>43710</v>
      </c>
      <c r="F418" s="41" t="s">
        <v>249</v>
      </c>
      <c r="G418" s="169" t="s">
        <v>53</v>
      </c>
      <c r="H418" s="171" t="s">
        <v>2284</v>
      </c>
      <c r="I418" s="176" t="s">
        <v>2285</v>
      </c>
      <c r="J418" s="176" t="s">
        <v>2286</v>
      </c>
      <c r="M418" s="175" t="s">
        <v>557</v>
      </c>
      <c r="N418" s="66" t="s">
        <v>2287</v>
      </c>
      <c r="Q418" s="15" t="s">
        <v>559</v>
      </c>
      <c r="R418" s="174" t="s">
        <v>429</v>
      </c>
      <c r="S418" s="169" t="s">
        <v>2288</v>
      </c>
      <c r="U418" s="98"/>
      <c r="AB418" s="15">
        <v>70</v>
      </c>
      <c r="AC418" s="15" t="s">
        <v>41</v>
      </c>
      <c r="AD418" s="15">
        <v>14</v>
      </c>
      <c r="AE418" s="15" t="s">
        <v>26</v>
      </c>
    </row>
    <row r="419" spans="1:31" ht="15" hidden="1" x14ac:dyDescent="0.25">
      <c r="B419" s="169" t="s">
        <v>2293</v>
      </c>
      <c r="C419" s="169" t="s">
        <v>1755</v>
      </c>
      <c r="D419" s="34">
        <v>43710</v>
      </c>
      <c r="E419" s="34">
        <v>43728</v>
      </c>
      <c r="F419" s="41" t="s">
        <v>249</v>
      </c>
      <c r="G419" s="169" t="s">
        <v>2289</v>
      </c>
      <c r="H419" s="171" t="s">
        <v>2290</v>
      </c>
      <c r="I419" s="176" t="s">
        <v>1357</v>
      </c>
      <c r="J419" s="176" t="s">
        <v>194</v>
      </c>
      <c r="L419" s="31">
        <v>1343.96</v>
      </c>
      <c r="M419" s="175" t="s">
        <v>537</v>
      </c>
      <c r="N419" s="66" t="s">
        <v>2291</v>
      </c>
      <c r="O419" s="169">
        <v>8500</v>
      </c>
      <c r="Q419" s="15" t="s">
        <v>559</v>
      </c>
      <c r="R419" s="174" t="s">
        <v>49</v>
      </c>
      <c r="S419" s="169" t="s">
        <v>2292</v>
      </c>
      <c r="U419" s="98"/>
      <c r="AB419" s="15">
        <v>70</v>
      </c>
      <c r="AC419" s="15" t="s">
        <v>41</v>
      </c>
      <c r="AD419" s="15">
        <v>14</v>
      </c>
      <c r="AE419" s="15" t="s">
        <v>26</v>
      </c>
    </row>
    <row r="420" spans="1:31" ht="15" hidden="1" x14ac:dyDescent="0.25">
      <c r="A420" s="156" t="s">
        <v>2444</v>
      </c>
      <c r="B420" s="35" t="s">
        <v>2294</v>
      </c>
      <c r="C420" s="35" t="s">
        <v>1755</v>
      </c>
      <c r="D420" s="34">
        <v>43710</v>
      </c>
      <c r="E420" s="34">
        <v>43731</v>
      </c>
      <c r="F420" s="16" t="s">
        <v>659</v>
      </c>
      <c r="G420" s="35" t="s">
        <v>2295</v>
      </c>
      <c r="H420" s="171" t="s">
        <v>1846</v>
      </c>
      <c r="I420" s="176" t="s">
        <v>1723</v>
      </c>
      <c r="J420" s="176" t="s">
        <v>1225</v>
      </c>
      <c r="K420" s="169" t="s">
        <v>202</v>
      </c>
      <c r="L420" s="31">
        <f>697.32+142667.61</f>
        <v>143364.93</v>
      </c>
      <c r="M420" s="175" t="s">
        <v>537</v>
      </c>
      <c r="N420" s="66" t="s">
        <v>229</v>
      </c>
      <c r="Q420" s="15" t="s">
        <v>559</v>
      </c>
      <c r="R420" s="174" t="s">
        <v>205</v>
      </c>
      <c r="U420" s="98"/>
      <c r="AB420" s="15">
        <v>70</v>
      </c>
      <c r="AC420" s="15" t="s">
        <v>41</v>
      </c>
      <c r="AD420" s="15">
        <v>14</v>
      </c>
      <c r="AE420" s="15" t="s">
        <v>26</v>
      </c>
    </row>
    <row r="421" spans="1:31" ht="15" hidden="1" x14ac:dyDescent="0.25">
      <c r="B421" s="35" t="s">
        <v>953</v>
      </c>
      <c r="C421" s="169"/>
      <c r="D421" s="34">
        <v>43711</v>
      </c>
      <c r="F421" s="41" t="s">
        <v>562</v>
      </c>
      <c r="G421" s="169" t="s">
        <v>156</v>
      </c>
      <c r="H421" s="171" t="s">
        <v>1362</v>
      </c>
      <c r="I421" s="176" t="s">
        <v>1363</v>
      </c>
      <c r="J421" s="176" t="s">
        <v>634</v>
      </c>
      <c r="M421" s="35" t="s">
        <v>537</v>
      </c>
      <c r="N421" s="66" t="s">
        <v>2298</v>
      </c>
      <c r="O421" s="169">
        <v>23</v>
      </c>
      <c r="Q421" s="15" t="s">
        <v>559</v>
      </c>
      <c r="R421" s="174" t="s">
        <v>426</v>
      </c>
      <c r="S421" s="169" t="s">
        <v>2299</v>
      </c>
      <c r="U421" s="98"/>
      <c r="AB421" s="15">
        <v>70</v>
      </c>
      <c r="AC421" s="15" t="s">
        <v>41</v>
      </c>
      <c r="AD421" s="15">
        <v>14</v>
      </c>
      <c r="AE421" s="15" t="s">
        <v>26</v>
      </c>
    </row>
    <row r="422" spans="1:31" ht="15" hidden="1" x14ac:dyDescent="0.25">
      <c r="A422" s="156" t="s">
        <v>2620</v>
      </c>
      <c r="B422" s="169" t="s">
        <v>2300</v>
      </c>
      <c r="C422" s="169" t="s">
        <v>1755</v>
      </c>
      <c r="D422" s="34">
        <v>43712</v>
      </c>
      <c r="E422" s="34">
        <v>43754</v>
      </c>
      <c r="F422" s="41" t="s">
        <v>381</v>
      </c>
      <c r="G422" s="169" t="s">
        <v>979</v>
      </c>
      <c r="H422" s="171" t="s">
        <v>2301</v>
      </c>
      <c r="I422" s="176" t="s">
        <v>211</v>
      </c>
      <c r="J422" s="176" t="s">
        <v>2302</v>
      </c>
      <c r="L422" s="31">
        <f>740.05+710.78</f>
        <v>1450.83</v>
      </c>
      <c r="M422" s="175" t="s">
        <v>537</v>
      </c>
      <c r="N422" s="66" t="s">
        <v>2303</v>
      </c>
      <c r="O422" s="169">
        <v>23</v>
      </c>
      <c r="Q422" s="15" t="s">
        <v>559</v>
      </c>
      <c r="R422" s="174" t="s">
        <v>372</v>
      </c>
      <c r="S422" s="169" t="s">
        <v>2126</v>
      </c>
      <c r="T422" s="98" t="s">
        <v>2621</v>
      </c>
      <c r="U422" s="98"/>
      <c r="AB422" s="15">
        <v>70</v>
      </c>
      <c r="AC422" s="15" t="s">
        <v>41</v>
      </c>
      <c r="AD422" s="15">
        <v>14</v>
      </c>
      <c r="AE422" s="15" t="s">
        <v>26</v>
      </c>
    </row>
    <row r="423" spans="1:31" ht="15" hidden="1" x14ac:dyDescent="0.25">
      <c r="B423" s="169" t="s">
        <v>2304</v>
      </c>
      <c r="C423" s="169" t="s">
        <v>1755</v>
      </c>
      <c r="D423" s="34">
        <v>43712</v>
      </c>
      <c r="F423" s="41" t="s">
        <v>417</v>
      </c>
      <c r="G423" s="169" t="s">
        <v>2691</v>
      </c>
      <c r="H423" s="171" t="s">
        <v>2305</v>
      </c>
      <c r="I423" s="176" t="s">
        <v>1896</v>
      </c>
      <c r="J423" s="176" t="s">
        <v>82</v>
      </c>
      <c r="M423" s="175" t="s">
        <v>537</v>
      </c>
      <c r="N423" s="66" t="s">
        <v>779</v>
      </c>
      <c r="O423" s="169">
        <v>158</v>
      </c>
      <c r="Q423" s="15" t="s">
        <v>559</v>
      </c>
      <c r="R423" s="174" t="s">
        <v>73</v>
      </c>
      <c r="U423" s="98"/>
      <c r="AB423" s="15">
        <v>70</v>
      </c>
      <c r="AC423" s="15" t="s">
        <v>41</v>
      </c>
      <c r="AD423" s="15">
        <v>14</v>
      </c>
      <c r="AE423" s="15" t="s">
        <v>26</v>
      </c>
    </row>
    <row r="424" spans="1:31" ht="15" hidden="1" x14ac:dyDescent="0.25">
      <c r="B424" s="169" t="s">
        <v>2306</v>
      </c>
      <c r="C424" s="169" t="s">
        <v>1755</v>
      </c>
      <c r="D424" s="34">
        <v>43712</v>
      </c>
      <c r="F424" s="41" t="s">
        <v>381</v>
      </c>
      <c r="G424" s="169" t="s">
        <v>1049</v>
      </c>
      <c r="H424" s="171" t="s">
        <v>1963</v>
      </c>
      <c r="I424" s="176" t="s">
        <v>1092</v>
      </c>
      <c r="J424" s="176" t="s">
        <v>35</v>
      </c>
      <c r="K424" s="169" t="s">
        <v>2307</v>
      </c>
      <c r="M424" s="175" t="s">
        <v>557</v>
      </c>
      <c r="N424" s="66" t="s">
        <v>2308</v>
      </c>
      <c r="O424" s="169" t="s">
        <v>61</v>
      </c>
      <c r="Q424" s="15" t="s">
        <v>559</v>
      </c>
      <c r="R424" s="174" t="s">
        <v>197</v>
      </c>
      <c r="S424" s="169" t="s">
        <v>2309</v>
      </c>
      <c r="U424" s="98"/>
      <c r="AB424" s="15">
        <v>70</v>
      </c>
      <c r="AC424" s="15" t="s">
        <v>41</v>
      </c>
      <c r="AD424" s="15">
        <v>14</v>
      </c>
      <c r="AE424" s="15" t="s">
        <v>26</v>
      </c>
    </row>
    <row r="425" spans="1:31" ht="15" hidden="1" x14ac:dyDescent="0.25">
      <c r="B425" s="169" t="s">
        <v>2317</v>
      </c>
      <c r="C425" s="169" t="s">
        <v>1755</v>
      </c>
      <c r="D425" s="34">
        <v>43705</v>
      </c>
      <c r="E425" s="34">
        <v>43714</v>
      </c>
      <c r="F425" s="16" t="s">
        <v>472</v>
      </c>
      <c r="G425" s="169" t="s">
        <v>2318</v>
      </c>
      <c r="H425" s="171" t="s">
        <v>2319</v>
      </c>
      <c r="I425" s="176" t="s">
        <v>1180</v>
      </c>
      <c r="J425" s="176" t="s">
        <v>666</v>
      </c>
      <c r="M425" s="175" t="s">
        <v>557</v>
      </c>
      <c r="N425" s="66" t="s">
        <v>2320</v>
      </c>
      <c r="O425" s="169">
        <v>100</v>
      </c>
      <c r="Q425" s="15" t="s">
        <v>559</v>
      </c>
      <c r="R425" s="174" t="s">
        <v>2321</v>
      </c>
      <c r="S425" s="169" t="s">
        <v>2322</v>
      </c>
      <c r="U425" s="98"/>
    </row>
    <row r="426" spans="1:31" ht="15" hidden="1" x14ac:dyDescent="0.25">
      <c r="A426" s="156" t="s">
        <v>2655</v>
      </c>
      <c r="B426" s="169" t="s">
        <v>2324</v>
      </c>
      <c r="C426" s="169" t="s">
        <v>2656</v>
      </c>
      <c r="D426" s="34">
        <v>43717</v>
      </c>
      <c r="E426" s="34">
        <v>43756</v>
      </c>
      <c r="F426" s="41" t="s">
        <v>543</v>
      </c>
      <c r="G426" s="169" t="s">
        <v>2327</v>
      </c>
      <c r="H426" s="171" t="s">
        <v>2325</v>
      </c>
      <c r="I426" s="176" t="s">
        <v>2326</v>
      </c>
      <c r="J426" s="176" t="s">
        <v>1117</v>
      </c>
      <c r="L426" s="31">
        <v>589.96</v>
      </c>
      <c r="M426" s="175" t="s">
        <v>537</v>
      </c>
      <c r="N426" s="66" t="s">
        <v>1914</v>
      </c>
      <c r="O426" s="169">
        <v>330</v>
      </c>
      <c r="Q426" s="15" t="s">
        <v>538</v>
      </c>
      <c r="R426" s="174" t="s">
        <v>366</v>
      </c>
      <c r="S426" s="169" t="s">
        <v>2328</v>
      </c>
      <c r="U426" s="98"/>
    </row>
    <row r="427" spans="1:31" ht="15" hidden="1" x14ac:dyDescent="0.25">
      <c r="A427" s="156" t="s">
        <v>2382</v>
      </c>
      <c r="B427" s="169" t="s">
        <v>2336</v>
      </c>
      <c r="C427" s="169"/>
      <c r="D427" s="34">
        <v>43719</v>
      </c>
      <c r="E427" s="34">
        <v>43726</v>
      </c>
      <c r="F427" s="16" t="s">
        <v>550</v>
      </c>
      <c r="G427" s="169" t="s">
        <v>2338</v>
      </c>
      <c r="H427" s="171" t="s">
        <v>819</v>
      </c>
      <c r="I427" s="176" t="s">
        <v>145</v>
      </c>
      <c r="J427" s="176" t="s">
        <v>820</v>
      </c>
      <c r="K427" s="169" t="s">
        <v>816</v>
      </c>
      <c r="M427" s="175" t="s">
        <v>557</v>
      </c>
      <c r="N427" s="66" t="s">
        <v>826</v>
      </c>
      <c r="Q427" s="15" t="s">
        <v>559</v>
      </c>
      <c r="R427" s="174" t="s">
        <v>1975</v>
      </c>
      <c r="U427" s="98"/>
    </row>
    <row r="428" spans="1:31" ht="15" hidden="1" x14ac:dyDescent="0.25">
      <c r="A428" s="156" t="s">
        <v>2383</v>
      </c>
      <c r="B428" s="169" t="s">
        <v>2337</v>
      </c>
      <c r="C428" s="169"/>
      <c r="D428" s="34">
        <v>43719</v>
      </c>
      <c r="E428" s="34">
        <v>43726</v>
      </c>
      <c r="F428" s="16" t="s">
        <v>550</v>
      </c>
      <c r="G428" s="169" t="s">
        <v>2384</v>
      </c>
      <c r="H428" s="171" t="s">
        <v>819</v>
      </c>
      <c r="I428" s="176" t="s">
        <v>145</v>
      </c>
      <c r="J428" s="176" t="s">
        <v>820</v>
      </c>
      <c r="K428" s="169" t="s">
        <v>816</v>
      </c>
      <c r="M428" s="175" t="s">
        <v>557</v>
      </c>
      <c r="N428" s="66" t="s">
        <v>826</v>
      </c>
      <c r="Q428" s="15" t="s">
        <v>559</v>
      </c>
      <c r="R428" s="174" t="s">
        <v>1975</v>
      </c>
      <c r="U428" s="98"/>
    </row>
    <row r="429" spans="1:31" ht="15" hidden="1" x14ac:dyDescent="0.25">
      <c r="B429" s="169" t="s">
        <v>2339</v>
      </c>
      <c r="C429" s="169" t="s">
        <v>1755</v>
      </c>
      <c r="D429" s="34">
        <v>43719</v>
      </c>
      <c r="F429" s="41" t="s">
        <v>381</v>
      </c>
      <c r="G429" s="169" t="s">
        <v>762</v>
      </c>
      <c r="H429" s="171" t="s">
        <v>2110</v>
      </c>
      <c r="I429" s="176" t="s">
        <v>1013</v>
      </c>
      <c r="J429" s="176" t="s">
        <v>2111</v>
      </c>
      <c r="M429" s="175" t="s">
        <v>557</v>
      </c>
      <c r="N429" s="66" t="s">
        <v>1044</v>
      </c>
      <c r="O429" s="169">
        <v>12</v>
      </c>
      <c r="Q429" s="15" t="s">
        <v>559</v>
      </c>
      <c r="R429" s="174" t="s">
        <v>426</v>
      </c>
      <c r="S429" s="169" t="s">
        <v>2340</v>
      </c>
      <c r="U429" s="98"/>
    </row>
    <row r="430" spans="1:31" ht="15" hidden="1" x14ac:dyDescent="0.25">
      <c r="A430" s="156" t="s">
        <v>2705</v>
      </c>
      <c r="B430" s="35" t="s">
        <v>1033</v>
      </c>
      <c r="C430" s="169" t="s">
        <v>2706</v>
      </c>
      <c r="D430" s="34">
        <v>43719</v>
      </c>
      <c r="E430" s="34">
        <v>43766</v>
      </c>
      <c r="F430" s="41" t="s">
        <v>562</v>
      </c>
      <c r="G430" s="169" t="s">
        <v>1377</v>
      </c>
      <c r="H430" s="171" t="s">
        <v>2341</v>
      </c>
      <c r="I430" s="176" t="s">
        <v>2342</v>
      </c>
      <c r="J430" s="176" t="s">
        <v>75</v>
      </c>
      <c r="K430" s="169" t="s">
        <v>1377</v>
      </c>
      <c r="L430" s="31">
        <v>427.44</v>
      </c>
      <c r="M430" s="35" t="s">
        <v>537</v>
      </c>
      <c r="N430" s="66" t="s">
        <v>2343</v>
      </c>
      <c r="O430" s="169" t="s">
        <v>2344</v>
      </c>
      <c r="Q430" s="15" t="s">
        <v>559</v>
      </c>
      <c r="R430" s="174" t="s">
        <v>578</v>
      </c>
      <c r="S430" s="169" t="s">
        <v>2345</v>
      </c>
      <c r="U430" s="98"/>
      <c r="X430" s="107">
        <v>15</v>
      </c>
      <c r="AA430" s="78">
        <v>15</v>
      </c>
    </row>
    <row r="431" spans="1:31" ht="15" hidden="1" x14ac:dyDescent="0.25">
      <c r="A431" s="156" t="s">
        <v>2559</v>
      </c>
      <c r="B431" s="169" t="s">
        <v>2346</v>
      </c>
      <c r="C431" s="169" t="s">
        <v>1755</v>
      </c>
      <c r="D431" s="34">
        <v>43719</v>
      </c>
      <c r="E431" s="34">
        <v>43746</v>
      </c>
      <c r="F431" s="41" t="s">
        <v>249</v>
      </c>
      <c r="G431" s="169" t="s">
        <v>762</v>
      </c>
      <c r="H431" s="171" t="s">
        <v>2347</v>
      </c>
      <c r="I431" s="176" t="s">
        <v>2348</v>
      </c>
      <c r="J431" s="176" t="s">
        <v>859</v>
      </c>
      <c r="L431" s="31">
        <v>874.39</v>
      </c>
      <c r="M431" s="175" t="s">
        <v>557</v>
      </c>
      <c r="N431" s="66" t="s">
        <v>2349</v>
      </c>
      <c r="O431" s="169">
        <v>1261</v>
      </c>
      <c r="Q431" s="15" t="s">
        <v>559</v>
      </c>
      <c r="R431" s="174" t="s">
        <v>426</v>
      </c>
      <c r="S431" s="169" t="s">
        <v>2350</v>
      </c>
      <c r="U431" s="98"/>
    </row>
    <row r="432" spans="1:31" ht="15" hidden="1" x14ac:dyDescent="0.25">
      <c r="A432" s="136"/>
      <c r="B432" s="169" t="s">
        <v>2351</v>
      </c>
      <c r="C432" s="169" t="s">
        <v>2272</v>
      </c>
      <c r="D432" s="34">
        <v>43719</v>
      </c>
      <c r="F432" s="41" t="s">
        <v>543</v>
      </c>
      <c r="G432" s="169" t="s">
        <v>2352</v>
      </c>
      <c r="H432" s="171" t="s">
        <v>2353</v>
      </c>
      <c r="I432" s="176" t="s">
        <v>604</v>
      </c>
      <c r="J432" s="176" t="s">
        <v>457</v>
      </c>
      <c r="M432" s="175" t="s">
        <v>557</v>
      </c>
      <c r="N432" s="66" t="s">
        <v>2354</v>
      </c>
      <c r="O432" s="169">
        <v>96</v>
      </c>
      <c r="Q432" s="15" t="s">
        <v>559</v>
      </c>
      <c r="R432" s="174" t="s">
        <v>375</v>
      </c>
      <c r="S432" s="169" t="s">
        <v>2355</v>
      </c>
      <c r="U432" s="98"/>
    </row>
    <row r="433" spans="1:26" ht="15" hidden="1" x14ac:dyDescent="0.25">
      <c r="A433" s="136"/>
      <c r="B433" s="169" t="s">
        <v>2357</v>
      </c>
      <c r="C433" s="169"/>
      <c r="D433" s="34">
        <v>43719</v>
      </c>
      <c r="F433" s="15" t="s">
        <v>822</v>
      </c>
      <c r="G433" s="169" t="s">
        <v>156</v>
      </c>
      <c r="H433" s="171" t="s">
        <v>1237</v>
      </c>
      <c r="I433" s="176" t="s">
        <v>2358</v>
      </c>
      <c r="J433" s="176" t="s">
        <v>555</v>
      </c>
      <c r="M433" s="175" t="s">
        <v>557</v>
      </c>
      <c r="N433" s="66" t="s">
        <v>2359</v>
      </c>
      <c r="O433" s="169">
        <v>290</v>
      </c>
      <c r="P433" s="169" t="s">
        <v>459</v>
      </c>
      <c r="Q433" s="15" t="s">
        <v>559</v>
      </c>
      <c r="R433" s="174" t="s">
        <v>612</v>
      </c>
      <c r="S433" s="169" t="s">
        <v>2131</v>
      </c>
    </row>
    <row r="434" spans="1:26" ht="15" hidden="1" x14ac:dyDescent="0.25">
      <c r="A434" s="156" t="s">
        <v>2567</v>
      </c>
      <c r="B434" s="169" t="s">
        <v>2365</v>
      </c>
      <c r="C434" s="169" t="s">
        <v>1755</v>
      </c>
      <c r="D434" s="34">
        <v>43720</v>
      </c>
      <c r="E434" s="34">
        <v>43747</v>
      </c>
      <c r="F434" s="41" t="s">
        <v>249</v>
      </c>
      <c r="G434" s="169" t="s">
        <v>762</v>
      </c>
      <c r="H434" s="171" t="s">
        <v>2367</v>
      </c>
      <c r="I434" s="176" t="s">
        <v>2368</v>
      </c>
      <c r="J434" s="176" t="s">
        <v>2369</v>
      </c>
      <c r="L434" s="31">
        <v>491.72</v>
      </c>
      <c r="M434" s="175" t="s">
        <v>557</v>
      </c>
      <c r="N434" s="66" t="s">
        <v>2366</v>
      </c>
      <c r="O434" s="169">
        <v>38</v>
      </c>
      <c r="Q434" s="15" t="s">
        <v>559</v>
      </c>
      <c r="R434" s="174" t="s">
        <v>367</v>
      </c>
      <c r="S434" s="169" t="s">
        <v>2370</v>
      </c>
      <c r="U434" s="98"/>
    </row>
    <row r="435" spans="1:26" ht="15" hidden="1" x14ac:dyDescent="0.25">
      <c r="A435" s="156" t="s">
        <v>890</v>
      </c>
      <c r="B435" s="169" t="s">
        <v>2371</v>
      </c>
      <c r="C435" s="169" t="s">
        <v>1755</v>
      </c>
      <c r="D435" s="34">
        <v>43720</v>
      </c>
      <c r="E435" s="34">
        <v>43745</v>
      </c>
      <c r="F435" s="41" t="s">
        <v>249</v>
      </c>
      <c r="G435" s="169" t="s">
        <v>762</v>
      </c>
      <c r="H435" s="171" t="s">
        <v>2372</v>
      </c>
      <c r="I435" s="176" t="s">
        <v>57</v>
      </c>
      <c r="J435" s="176" t="s">
        <v>2379</v>
      </c>
      <c r="L435" s="31">
        <v>836.1</v>
      </c>
      <c r="M435" s="175" t="s">
        <v>557</v>
      </c>
      <c r="N435" s="66" t="s">
        <v>2380</v>
      </c>
      <c r="O435" s="169">
        <v>17</v>
      </c>
      <c r="Q435" s="15" t="s">
        <v>559</v>
      </c>
      <c r="R435" s="174" t="s">
        <v>498</v>
      </c>
      <c r="S435" s="169" t="s">
        <v>2381</v>
      </c>
      <c r="U435" s="98"/>
    </row>
    <row r="436" spans="1:26" ht="15" hidden="1" x14ac:dyDescent="0.25">
      <c r="B436" s="169" t="s">
        <v>2373</v>
      </c>
      <c r="C436" s="169" t="s">
        <v>1755</v>
      </c>
      <c r="D436" s="34">
        <v>43720</v>
      </c>
      <c r="F436" s="41" t="s">
        <v>249</v>
      </c>
      <c r="G436" s="169" t="s">
        <v>762</v>
      </c>
      <c r="H436" s="171" t="s">
        <v>2374</v>
      </c>
      <c r="I436" s="176" t="s">
        <v>2375</v>
      </c>
      <c r="J436" s="176" t="s">
        <v>2376</v>
      </c>
      <c r="M436" s="175" t="s">
        <v>557</v>
      </c>
      <c r="N436" s="66" t="s">
        <v>1855</v>
      </c>
      <c r="O436" s="169">
        <v>10</v>
      </c>
      <c r="Q436" s="15" t="s">
        <v>559</v>
      </c>
      <c r="R436" s="174" t="s">
        <v>549</v>
      </c>
      <c r="S436" s="169" t="s">
        <v>2377</v>
      </c>
      <c r="U436" s="98"/>
    </row>
    <row r="437" spans="1:26" ht="15" hidden="1" x14ac:dyDescent="0.25">
      <c r="A437" s="136"/>
      <c r="B437" s="169" t="s">
        <v>2378</v>
      </c>
      <c r="C437" s="169"/>
      <c r="D437" s="34">
        <v>43720</v>
      </c>
      <c r="F437" s="15" t="s">
        <v>822</v>
      </c>
      <c r="G437" s="169" t="s">
        <v>156</v>
      </c>
      <c r="H437" s="171" t="s">
        <v>2374</v>
      </c>
      <c r="I437" s="176" t="s">
        <v>2375</v>
      </c>
      <c r="J437" s="176" t="s">
        <v>2376</v>
      </c>
      <c r="M437" s="175" t="s">
        <v>557</v>
      </c>
      <c r="N437" s="66" t="s">
        <v>1855</v>
      </c>
      <c r="O437" s="169">
        <v>10</v>
      </c>
      <c r="Q437" s="15" t="s">
        <v>559</v>
      </c>
      <c r="R437" s="174" t="s">
        <v>549</v>
      </c>
      <c r="S437" s="169" t="s">
        <v>2377</v>
      </c>
    </row>
    <row r="438" spans="1:26" ht="15" hidden="1" x14ac:dyDescent="0.25">
      <c r="A438" s="136" t="s">
        <v>2527</v>
      </c>
      <c r="B438" s="169" t="s">
        <v>2385</v>
      </c>
      <c r="C438" s="169" t="s">
        <v>2528</v>
      </c>
      <c r="D438" s="34">
        <v>43726</v>
      </c>
      <c r="E438" s="34">
        <v>43741</v>
      </c>
      <c r="F438" s="15" t="s">
        <v>822</v>
      </c>
      <c r="G438" s="169" t="s">
        <v>2386</v>
      </c>
      <c r="H438" s="171" t="s">
        <v>2526</v>
      </c>
      <c r="I438" s="176" t="s">
        <v>2066</v>
      </c>
      <c r="J438" s="176" t="s">
        <v>29</v>
      </c>
      <c r="K438" s="169" t="s">
        <v>228</v>
      </c>
      <c r="L438" s="31">
        <v>42934.65</v>
      </c>
      <c r="M438" s="175" t="s">
        <v>557</v>
      </c>
      <c r="N438" s="66" t="s">
        <v>2058</v>
      </c>
      <c r="O438" s="169">
        <v>78</v>
      </c>
      <c r="Q438" s="15" t="s">
        <v>559</v>
      </c>
      <c r="R438" s="174" t="s">
        <v>2387</v>
      </c>
      <c r="S438" s="169" t="s">
        <v>2256</v>
      </c>
      <c r="T438" s="98">
        <v>303</v>
      </c>
      <c r="U438" s="161">
        <v>39</v>
      </c>
      <c r="V438" s="99">
        <v>20</v>
      </c>
      <c r="X438" s="107">
        <v>554.4</v>
      </c>
      <c r="Z438" s="109">
        <v>148.99</v>
      </c>
    </row>
    <row r="439" spans="1:26" ht="15" hidden="1" x14ac:dyDescent="0.25">
      <c r="A439" s="136" t="s">
        <v>2702</v>
      </c>
      <c r="B439" s="169" t="s">
        <v>2388</v>
      </c>
      <c r="C439" s="169" t="s">
        <v>2619</v>
      </c>
      <c r="D439" s="34">
        <v>43726</v>
      </c>
      <c r="E439" s="34">
        <v>43766</v>
      </c>
      <c r="F439" s="15" t="s">
        <v>822</v>
      </c>
      <c r="G439" s="169" t="s">
        <v>156</v>
      </c>
      <c r="H439" s="171" t="s">
        <v>2389</v>
      </c>
      <c r="I439" s="176" t="s">
        <v>438</v>
      </c>
      <c r="J439" s="176" t="s">
        <v>75</v>
      </c>
      <c r="L439" s="31">
        <v>4621.21</v>
      </c>
      <c r="M439" s="175" t="s">
        <v>537</v>
      </c>
      <c r="N439" s="66" t="s">
        <v>744</v>
      </c>
      <c r="O439" s="169">
        <v>81</v>
      </c>
      <c r="Q439" s="15" t="s">
        <v>538</v>
      </c>
      <c r="R439" s="174" t="s">
        <v>426</v>
      </c>
      <c r="S439" s="169" t="s">
        <v>2390</v>
      </c>
      <c r="T439" s="98">
        <v>77.7</v>
      </c>
    </row>
    <row r="440" spans="1:26" hidden="1" x14ac:dyDescent="0.25">
      <c r="A440" s="136"/>
      <c r="B440" s="169" t="s">
        <v>2394</v>
      </c>
      <c r="C440" s="169"/>
      <c r="D440" s="34">
        <v>43727</v>
      </c>
      <c r="F440" s="15" t="s">
        <v>1137</v>
      </c>
      <c r="G440" s="169" t="s">
        <v>2395</v>
      </c>
      <c r="H440" s="37" t="s">
        <v>202</v>
      </c>
      <c r="K440" s="41" t="s">
        <v>202</v>
      </c>
      <c r="M440" s="175" t="s">
        <v>557</v>
      </c>
      <c r="N440" s="66" t="s">
        <v>2396</v>
      </c>
      <c r="Q440" s="15" t="s">
        <v>559</v>
      </c>
      <c r="R440" s="174" t="s">
        <v>205</v>
      </c>
      <c r="U440" s="98"/>
    </row>
    <row r="441" spans="1:26" ht="15" hidden="1" x14ac:dyDescent="0.25">
      <c r="A441" s="136"/>
      <c r="B441" s="169" t="s">
        <v>2397</v>
      </c>
      <c r="C441" s="169" t="s">
        <v>1755</v>
      </c>
      <c r="D441" s="34">
        <v>43727</v>
      </c>
      <c r="F441" s="41" t="s">
        <v>381</v>
      </c>
      <c r="G441" s="169" t="s">
        <v>762</v>
      </c>
      <c r="H441" s="171" t="s">
        <v>2398</v>
      </c>
      <c r="I441" s="176" t="s">
        <v>2399</v>
      </c>
      <c r="J441" s="176" t="s">
        <v>145</v>
      </c>
      <c r="M441" s="175" t="s">
        <v>557</v>
      </c>
      <c r="N441" s="66" t="s">
        <v>635</v>
      </c>
      <c r="Q441" s="15" t="s">
        <v>559</v>
      </c>
      <c r="R441" s="174" t="s">
        <v>426</v>
      </c>
      <c r="U441" s="98"/>
    </row>
    <row r="442" spans="1:26" ht="15" hidden="1" x14ac:dyDescent="0.25">
      <c r="A442" s="136" t="s">
        <v>2688</v>
      </c>
      <c r="B442" s="169" t="s">
        <v>2407</v>
      </c>
      <c r="C442" s="169" t="s">
        <v>1755</v>
      </c>
      <c r="D442" s="34">
        <v>43727</v>
      </c>
      <c r="E442" s="34">
        <v>43761</v>
      </c>
      <c r="F442" s="41" t="s">
        <v>381</v>
      </c>
      <c r="G442" s="169" t="s">
        <v>762</v>
      </c>
      <c r="H442" s="171" t="s">
        <v>2408</v>
      </c>
      <c r="I442" s="176" t="s">
        <v>452</v>
      </c>
      <c r="J442" s="176" t="s">
        <v>2409</v>
      </c>
      <c r="L442" s="31">
        <f>627.68+1407.56</f>
        <v>2035.2399999999998</v>
      </c>
      <c r="M442" s="175" t="s">
        <v>557</v>
      </c>
      <c r="N442" s="66" t="s">
        <v>2410</v>
      </c>
      <c r="O442" s="169" t="s">
        <v>2690</v>
      </c>
      <c r="Q442" s="15" t="s">
        <v>559</v>
      </c>
      <c r="R442" s="174" t="s">
        <v>367</v>
      </c>
      <c r="S442" s="169" t="s">
        <v>2411</v>
      </c>
      <c r="T442" s="98" t="s">
        <v>2689</v>
      </c>
      <c r="U442" s="98"/>
    </row>
    <row r="443" spans="1:26" ht="15" hidden="1" x14ac:dyDescent="0.25">
      <c r="A443" s="136"/>
      <c r="B443" s="169" t="s">
        <v>2412</v>
      </c>
      <c r="C443" s="169" t="s">
        <v>1755</v>
      </c>
      <c r="D443" s="34">
        <v>43728</v>
      </c>
      <c r="F443" s="41" t="s">
        <v>381</v>
      </c>
      <c r="G443" s="169" t="s">
        <v>762</v>
      </c>
      <c r="H443" s="171" t="s">
        <v>286</v>
      </c>
      <c r="I443" s="176" t="s">
        <v>977</v>
      </c>
      <c r="J443" s="176" t="s">
        <v>1068</v>
      </c>
      <c r="M443" s="175" t="s">
        <v>557</v>
      </c>
      <c r="N443" s="66" t="s">
        <v>2413</v>
      </c>
      <c r="Q443" s="15" t="s">
        <v>559</v>
      </c>
      <c r="S443" s="169" t="s">
        <v>2414</v>
      </c>
      <c r="U443" s="98"/>
    </row>
    <row r="444" spans="1:26" ht="15" hidden="1" x14ac:dyDescent="0.25">
      <c r="A444" s="136"/>
      <c r="B444" s="169" t="s">
        <v>2420</v>
      </c>
      <c r="C444" s="169"/>
      <c r="D444" s="34">
        <v>43728</v>
      </c>
      <c r="F444" s="16" t="s">
        <v>501</v>
      </c>
      <c r="G444" s="169" t="s">
        <v>2421</v>
      </c>
      <c r="H444" s="171" t="s">
        <v>2422</v>
      </c>
      <c r="I444" s="176" t="s">
        <v>2423</v>
      </c>
      <c r="J444" s="176" t="s">
        <v>1866</v>
      </c>
      <c r="K444" s="169" t="s">
        <v>2424</v>
      </c>
      <c r="M444" s="175" t="s">
        <v>557</v>
      </c>
      <c r="N444" s="66" t="s">
        <v>2425</v>
      </c>
      <c r="Q444" s="15" t="s">
        <v>538</v>
      </c>
      <c r="R444" s="174" t="s">
        <v>2426</v>
      </c>
      <c r="U444" s="98"/>
    </row>
    <row r="445" spans="1:26" hidden="1" x14ac:dyDescent="0.25">
      <c r="A445" s="136"/>
      <c r="B445" s="169" t="s">
        <v>2427</v>
      </c>
      <c r="C445" s="169"/>
      <c r="H445" s="171" t="s">
        <v>2428</v>
      </c>
      <c r="U445" s="98"/>
    </row>
    <row r="446" spans="1:26" ht="15" hidden="1" x14ac:dyDescent="0.25">
      <c r="A446" s="136"/>
      <c r="B446" s="169" t="s">
        <v>2429</v>
      </c>
      <c r="C446" s="169" t="s">
        <v>1755</v>
      </c>
      <c r="D446" s="34">
        <v>43728</v>
      </c>
      <c r="F446" s="41" t="s">
        <v>381</v>
      </c>
      <c r="G446" s="169" t="s">
        <v>1049</v>
      </c>
      <c r="H446" s="171" t="s">
        <v>2430</v>
      </c>
      <c r="I446" s="176" t="s">
        <v>70</v>
      </c>
      <c r="J446" s="176" t="s">
        <v>1350</v>
      </c>
      <c r="M446" s="175" t="s">
        <v>557</v>
      </c>
      <c r="N446" s="66" t="s">
        <v>2431</v>
      </c>
      <c r="Q446" s="15" t="s">
        <v>559</v>
      </c>
      <c r="R446" s="174" t="s">
        <v>549</v>
      </c>
      <c r="S446" s="169" t="s">
        <v>2432</v>
      </c>
      <c r="U446" s="98"/>
    </row>
    <row r="447" spans="1:26" ht="15" hidden="1" x14ac:dyDescent="0.25">
      <c r="A447" s="156" t="s">
        <v>2558</v>
      </c>
      <c r="B447" s="169" t="s">
        <v>2427</v>
      </c>
      <c r="C447" s="169" t="s">
        <v>1755</v>
      </c>
      <c r="D447" s="34">
        <v>43728</v>
      </c>
      <c r="E447" s="34">
        <v>43746</v>
      </c>
      <c r="F447" s="41" t="s">
        <v>249</v>
      </c>
      <c r="G447" s="169" t="s">
        <v>762</v>
      </c>
      <c r="H447" s="171" t="s">
        <v>2438</v>
      </c>
      <c r="I447" s="176" t="s">
        <v>1330</v>
      </c>
      <c r="J447" s="176" t="s">
        <v>2434</v>
      </c>
      <c r="L447" s="31">
        <v>2347.8000000000002</v>
      </c>
      <c r="M447" s="175" t="s">
        <v>557</v>
      </c>
      <c r="N447" s="66" t="s">
        <v>2436</v>
      </c>
      <c r="O447" s="169">
        <v>7</v>
      </c>
      <c r="Q447" s="15" t="s">
        <v>559</v>
      </c>
      <c r="R447" s="174" t="s">
        <v>2435</v>
      </c>
      <c r="S447" s="169" t="s">
        <v>2437</v>
      </c>
      <c r="U447" s="98"/>
    </row>
    <row r="448" spans="1:26" ht="15" hidden="1" x14ac:dyDescent="0.25">
      <c r="A448" s="136"/>
      <c r="B448" s="169" t="s">
        <v>2446</v>
      </c>
      <c r="C448" s="169"/>
      <c r="D448" s="34">
        <v>43732</v>
      </c>
      <c r="F448" s="15" t="s">
        <v>766</v>
      </c>
      <c r="H448" s="171" t="s">
        <v>1674</v>
      </c>
      <c r="I448" s="176" t="s">
        <v>1675</v>
      </c>
      <c r="J448" s="176" t="s">
        <v>58</v>
      </c>
      <c r="K448" s="169" t="s">
        <v>1317</v>
      </c>
      <c r="M448" s="175" t="s">
        <v>594</v>
      </c>
      <c r="N448" s="66" t="s">
        <v>885</v>
      </c>
      <c r="O448" s="169" t="s">
        <v>2447</v>
      </c>
      <c r="Q448" s="15" t="s">
        <v>559</v>
      </c>
      <c r="R448" s="174" t="s">
        <v>885</v>
      </c>
      <c r="U448" s="98"/>
    </row>
    <row r="449" spans="1:22" ht="15" hidden="1" x14ac:dyDescent="0.25">
      <c r="A449" s="136" t="s">
        <v>2451</v>
      </c>
      <c r="B449" s="169" t="s">
        <v>2448</v>
      </c>
      <c r="C449" s="169" t="s">
        <v>1755</v>
      </c>
      <c r="D449" s="34">
        <v>43732</v>
      </c>
      <c r="F449" s="16" t="s">
        <v>472</v>
      </c>
      <c r="G449" s="169" t="s">
        <v>2449</v>
      </c>
      <c r="H449" s="171" t="s">
        <v>1674</v>
      </c>
      <c r="I449" s="176" t="s">
        <v>1675</v>
      </c>
      <c r="J449" s="176" t="s">
        <v>1045</v>
      </c>
      <c r="K449" s="169" t="s">
        <v>881</v>
      </c>
      <c r="M449" s="175" t="s">
        <v>557</v>
      </c>
      <c r="N449" s="66" t="s">
        <v>1589</v>
      </c>
      <c r="O449" s="169" t="s">
        <v>2450</v>
      </c>
      <c r="Q449" s="15" t="s">
        <v>559</v>
      </c>
      <c r="R449" s="174" t="s">
        <v>885</v>
      </c>
      <c r="U449" s="98"/>
    </row>
    <row r="450" spans="1:22" ht="15" hidden="1" x14ac:dyDescent="0.25">
      <c r="A450" s="136"/>
      <c r="B450" s="169" t="s">
        <v>2452</v>
      </c>
      <c r="C450" s="169"/>
      <c r="D450" s="34">
        <v>43732</v>
      </c>
      <c r="F450" s="15" t="s">
        <v>822</v>
      </c>
      <c r="G450" s="169" t="s">
        <v>156</v>
      </c>
      <c r="H450" s="171" t="s">
        <v>2453</v>
      </c>
      <c r="I450" s="176" t="s">
        <v>917</v>
      </c>
      <c r="J450" s="176" t="s">
        <v>447</v>
      </c>
      <c r="M450" s="175" t="s">
        <v>557</v>
      </c>
      <c r="N450" s="66" t="s">
        <v>2454</v>
      </c>
      <c r="O450" s="169">
        <v>979</v>
      </c>
      <c r="P450" s="169">
        <v>3</v>
      </c>
      <c r="Q450" s="15" t="s">
        <v>559</v>
      </c>
      <c r="R450" s="174" t="s">
        <v>373</v>
      </c>
      <c r="S450" s="169" t="s">
        <v>2332</v>
      </c>
    </row>
    <row r="451" spans="1:22" ht="15" hidden="1" x14ac:dyDescent="0.25">
      <c r="A451" s="136"/>
      <c r="B451" s="169" t="s">
        <v>2455</v>
      </c>
      <c r="C451" s="169"/>
      <c r="D451" s="34">
        <v>43732</v>
      </c>
      <c r="F451" s="15" t="s">
        <v>765</v>
      </c>
      <c r="G451" s="169" t="s">
        <v>2456</v>
      </c>
      <c r="H451" s="171" t="s">
        <v>2457</v>
      </c>
      <c r="I451" s="176" t="s">
        <v>693</v>
      </c>
      <c r="J451" s="176" t="s">
        <v>2329</v>
      </c>
      <c r="K451" s="169" t="s">
        <v>2458</v>
      </c>
      <c r="M451" s="175" t="s">
        <v>557</v>
      </c>
      <c r="N451" s="66" t="s">
        <v>2459</v>
      </c>
      <c r="Q451" s="15" t="s">
        <v>559</v>
      </c>
      <c r="R451" s="174" t="s">
        <v>2460</v>
      </c>
      <c r="S451" s="169" t="s">
        <v>2461</v>
      </c>
      <c r="U451" s="98"/>
    </row>
    <row r="452" spans="1:22" ht="15" hidden="1" x14ac:dyDescent="0.25">
      <c r="A452" s="136"/>
      <c r="B452" s="169" t="s">
        <v>2462</v>
      </c>
      <c r="C452" s="169" t="s">
        <v>1755</v>
      </c>
      <c r="D452" s="34">
        <v>43732</v>
      </c>
      <c r="F452" s="16" t="s">
        <v>472</v>
      </c>
      <c r="G452" s="169" t="s">
        <v>1450</v>
      </c>
      <c r="H452" s="171" t="s">
        <v>2463</v>
      </c>
      <c r="I452" s="176" t="s">
        <v>713</v>
      </c>
      <c r="J452" s="176" t="s">
        <v>746</v>
      </c>
      <c r="K452" s="169" t="s">
        <v>989</v>
      </c>
      <c r="M452" s="175" t="s">
        <v>557</v>
      </c>
      <c r="N452" s="66" t="s">
        <v>710</v>
      </c>
      <c r="O452" s="169">
        <v>50</v>
      </c>
      <c r="Q452" s="15" t="s">
        <v>559</v>
      </c>
      <c r="R452" s="174" t="s">
        <v>365</v>
      </c>
      <c r="S452" s="169" t="s">
        <v>2153</v>
      </c>
      <c r="U452" s="98"/>
    </row>
    <row r="453" spans="1:22" ht="15" hidden="1" x14ac:dyDescent="0.25">
      <c r="A453" s="136"/>
      <c r="B453" s="35" t="s">
        <v>2476</v>
      </c>
      <c r="C453" s="169"/>
      <c r="D453" s="34">
        <v>43733</v>
      </c>
      <c r="F453" s="16" t="s">
        <v>567</v>
      </c>
      <c r="G453" s="169" t="s">
        <v>1204</v>
      </c>
      <c r="H453" s="171" t="s">
        <v>2477</v>
      </c>
      <c r="I453" s="176" t="s">
        <v>604</v>
      </c>
      <c r="J453" s="176" t="s">
        <v>838</v>
      </c>
      <c r="M453" s="175" t="s">
        <v>557</v>
      </c>
      <c r="N453" s="66" t="s">
        <v>2478</v>
      </c>
      <c r="O453" s="169">
        <v>103</v>
      </c>
      <c r="Q453" s="15" t="s">
        <v>559</v>
      </c>
      <c r="R453" s="174" t="s">
        <v>73</v>
      </c>
      <c r="S453" s="169" t="s">
        <v>2479</v>
      </c>
      <c r="U453" s="98"/>
    </row>
    <row r="454" spans="1:22" ht="15" hidden="1" x14ac:dyDescent="0.25">
      <c r="A454" s="136" t="s">
        <v>2618</v>
      </c>
      <c r="B454" s="169" t="s">
        <v>2480</v>
      </c>
      <c r="C454" s="169" t="s">
        <v>2619</v>
      </c>
      <c r="D454" s="34">
        <v>43734</v>
      </c>
      <c r="E454" s="34">
        <v>43753</v>
      </c>
      <c r="F454" s="15" t="s">
        <v>822</v>
      </c>
      <c r="G454" s="169" t="s">
        <v>156</v>
      </c>
      <c r="H454" s="171" t="s">
        <v>2481</v>
      </c>
      <c r="I454" s="176" t="s">
        <v>2482</v>
      </c>
      <c r="J454" s="176" t="s">
        <v>60</v>
      </c>
      <c r="L454" s="31">
        <v>1009.03</v>
      </c>
      <c r="M454" s="175" t="s">
        <v>557</v>
      </c>
      <c r="N454" s="66" t="s">
        <v>2410</v>
      </c>
      <c r="O454" s="169">
        <v>33</v>
      </c>
      <c r="Q454" s="15" t="s">
        <v>559</v>
      </c>
      <c r="R454" s="174" t="s">
        <v>367</v>
      </c>
      <c r="S454" s="169" t="s">
        <v>2411</v>
      </c>
      <c r="T454" s="98">
        <v>60</v>
      </c>
      <c r="V454" s="99">
        <v>12.09</v>
      </c>
    </row>
    <row r="455" spans="1:22" hidden="1" x14ac:dyDescent="0.25">
      <c r="A455" s="136"/>
      <c r="B455" s="171" t="s">
        <v>941</v>
      </c>
      <c r="C455" s="169"/>
      <c r="U455" s="98"/>
    </row>
    <row r="456" spans="1:22" ht="15" hidden="1" x14ac:dyDescent="0.25">
      <c r="A456" s="156" t="s">
        <v>2684</v>
      </c>
      <c r="B456" s="169" t="s">
        <v>2494</v>
      </c>
      <c r="C456" s="169" t="s">
        <v>1755</v>
      </c>
      <c r="D456" s="34">
        <v>43738</v>
      </c>
      <c r="E456" s="34">
        <v>43761</v>
      </c>
      <c r="F456" s="16" t="s">
        <v>472</v>
      </c>
      <c r="G456" s="169" t="s">
        <v>2495</v>
      </c>
      <c r="H456" s="171" t="s">
        <v>2496</v>
      </c>
      <c r="I456" s="176" t="s">
        <v>457</v>
      </c>
      <c r="J456" s="176" t="s">
        <v>2497</v>
      </c>
      <c r="M456" s="175" t="s">
        <v>557</v>
      </c>
      <c r="N456" s="66" t="s">
        <v>2193</v>
      </c>
      <c r="O456" s="169">
        <v>9</v>
      </c>
      <c r="Q456" s="15" t="s">
        <v>559</v>
      </c>
      <c r="R456" s="174" t="s">
        <v>2498</v>
      </c>
      <c r="S456" s="169" t="s">
        <v>2194</v>
      </c>
      <c r="U456" s="98"/>
    </row>
    <row r="457" spans="1:22" ht="15" hidden="1" x14ac:dyDescent="0.25">
      <c r="A457" s="136"/>
      <c r="B457" s="169" t="s">
        <v>2499</v>
      </c>
      <c r="C457" s="169" t="s">
        <v>1755</v>
      </c>
      <c r="D457" s="34">
        <v>43738</v>
      </c>
      <c r="F457" s="16" t="s">
        <v>472</v>
      </c>
      <c r="G457" s="169" t="s">
        <v>2500</v>
      </c>
      <c r="H457" s="171" t="s">
        <v>1846</v>
      </c>
      <c r="I457" s="176" t="s">
        <v>1723</v>
      </c>
      <c r="J457" s="176" t="s">
        <v>1225</v>
      </c>
      <c r="K457" s="169" t="s">
        <v>202</v>
      </c>
      <c r="M457" s="175" t="s">
        <v>557</v>
      </c>
      <c r="N457" s="66" t="s">
        <v>2501</v>
      </c>
      <c r="Q457" s="15" t="s">
        <v>559</v>
      </c>
      <c r="R457" s="174" t="s">
        <v>527</v>
      </c>
      <c r="S457" s="169" t="s">
        <v>2502</v>
      </c>
      <c r="U457" s="98"/>
    </row>
    <row r="458" spans="1:22" ht="15" hidden="1" x14ac:dyDescent="0.25">
      <c r="A458" s="136"/>
      <c r="B458" s="169" t="s">
        <v>2503</v>
      </c>
      <c r="C458" s="169" t="s">
        <v>2504</v>
      </c>
      <c r="D458" s="169" t="s">
        <v>2505</v>
      </c>
      <c r="F458" s="41" t="s">
        <v>543</v>
      </c>
      <c r="G458" s="169" t="s">
        <v>2506</v>
      </c>
      <c r="H458" s="171" t="s">
        <v>1674</v>
      </c>
      <c r="I458" s="176" t="s">
        <v>2507</v>
      </c>
      <c r="J458" s="176" t="s">
        <v>1045</v>
      </c>
      <c r="K458" s="169" t="s">
        <v>1668</v>
      </c>
      <c r="M458" s="175" t="s">
        <v>557</v>
      </c>
      <c r="N458" s="66" t="s">
        <v>1669</v>
      </c>
      <c r="O458" s="169" t="s">
        <v>2167</v>
      </c>
      <c r="Q458" s="15" t="s">
        <v>559</v>
      </c>
      <c r="R458" s="174" t="s">
        <v>885</v>
      </c>
      <c r="U458" s="98"/>
    </row>
    <row r="459" spans="1:22" ht="15" x14ac:dyDescent="0.25">
      <c r="A459" s="156" t="s">
        <v>2566</v>
      </c>
      <c r="B459" s="169" t="s">
        <v>2508</v>
      </c>
      <c r="C459" s="169" t="s">
        <v>1755</v>
      </c>
      <c r="D459" s="34">
        <v>43739</v>
      </c>
      <c r="E459" s="34">
        <v>43746</v>
      </c>
      <c r="F459" s="41" t="s">
        <v>249</v>
      </c>
      <c r="G459" s="169" t="s">
        <v>762</v>
      </c>
      <c r="H459" s="171" t="s">
        <v>2509</v>
      </c>
      <c r="I459" s="176" t="s">
        <v>457</v>
      </c>
      <c r="J459" s="176" t="s">
        <v>1281</v>
      </c>
      <c r="L459" s="31">
        <v>491.72</v>
      </c>
      <c r="M459" s="175" t="s">
        <v>557</v>
      </c>
      <c r="N459" s="66" t="s">
        <v>2510</v>
      </c>
      <c r="O459" s="169">
        <v>13</v>
      </c>
      <c r="Q459" s="15" t="s">
        <v>559</v>
      </c>
      <c r="R459" s="174" t="s">
        <v>2511</v>
      </c>
      <c r="S459" s="169" t="s">
        <v>2512</v>
      </c>
      <c r="U459" s="98"/>
    </row>
    <row r="460" spans="1:22" ht="15" x14ac:dyDescent="0.25">
      <c r="A460" s="156" t="s">
        <v>2633</v>
      </c>
      <c r="B460" s="169" t="s">
        <v>2515</v>
      </c>
      <c r="C460" s="169" t="s">
        <v>1755</v>
      </c>
      <c r="D460" s="34">
        <v>43740</v>
      </c>
      <c r="E460" s="34">
        <v>43755</v>
      </c>
      <c r="F460" s="41" t="s">
        <v>249</v>
      </c>
      <c r="G460" s="169" t="s">
        <v>762</v>
      </c>
      <c r="H460" s="171" t="s">
        <v>2516</v>
      </c>
      <c r="I460" s="176" t="s">
        <v>754</v>
      </c>
      <c r="J460" s="176" t="s">
        <v>76</v>
      </c>
      <c r="L460" s="31">
        <v>442.87</v>
      </c>
      <c r="M460" s="175" t="s">
        <v>557</v>
      </c>
      <c r="N460" s="66" t="s">
        <v>1595</v>
      </c>
      <c r="O460" s="169">
        <v>17</v>
      </c>
      <c r="Q460" s="15" t="s">
        <v>559</v>
      </c>
      <c r="R460" s="174" t="s">
        <v>2517</v>
      </c>
      <c r="S460" s="169" t="s">
        <v>2518</v>
      </c>
      <c r="U460" s="98"/>
    </row>
    <row r="461" spans="1:22" ht="15" hidden="1" x14ac:dyDescent="0.25">
      <c r="A461" s="136"/>
      <c r="B461" s="169" t="s">
        <v>2519</v>
      </c>
      <c r="C461" s="169" t="s">
        <v>1755</v>
      </c>
      <c r="D461" s="34">
        <v>43741</v>
      </c>
      <c r="F461" s="41" t="s">
        <v>381</v>
      </c>
      <c r="G461" s="169" t="s">
        <v>1049</v>
      </c>
      <c r="H461" s="171" t="s">
        <v>2520</v>
      </c>
      <c r="I461" s="176" t="s">
        <v>808</v>
      </c>
      <c r="J461" s="176" t="s">
        <v>2521</v>
      </c>
      <c r="M461" s="175" t="s">
        <v>557</v>
      </c>
      <c r="N461" s="66" t="s">
        <v>1949</v>
      </c>
      <c r="Q461" s="15" t="s">
        <v>559</v>
      </c>
      <c r="R461" s="174" t="s">
        <v>1950</v>
      </c>
      <c r="S461" s="169">
        <v>83704551</v>
      </c>
      <c r="U461" s="98"/>
    </row>
    <row r="462" spans="1:22" ht="15" hidden="1" x14ac:dyDescent="0.25">
      <c r="A462" s="136"/>
      <c r="B462" s="169" t="s">
        <v>2522</v>
      </c>
      <c r="C462" s="169" t="s">
        <v>1755</v>
      </c>
      <c r="D462" s="34">
        <v>43741</v>
      </c>
      <c r="F462" s="16" t="s">
        <v>472</v>
      </c>
      <c r="G462" s="169" t="s">
        <v>2523</v>
      </c>
      <c r="H462" s="171" t="s">
        <v>1846</v>
      </c>
      <c r="I462" s="176" t="s">
        <v>1723</v>
      </c>
      <c r="J462" s="176" t="s">
        <v>1225</v>
      </c>
      <c r="K462" s="169" t="s">
        <v>202</v>
      </c>
      <c r="M462" s="175" t="s">
        <v>557</v>
      </c>
      <c r="N462" s="66" t="s">
        <v>2524</v>
      </c>
      <c r="Q462" s="15" t="s">
        <v>559</v>
      </c>
      <c r="R462" s="174" t="s">
        <v>527</v>
      </c>
      <c r="S462" s="169" t="s">
        <v>2525</v>
      </c>
      <c r="U462" s="98"/>
    </row>
    <row r="463" spans="1:22" ht="15" x14ac:dyDescent="0.25">
      <c r="A463" s="156" t="s">
        <v>2614</v>
      </c>
      <c r="B463" s="169" t="s">
        <v>2536</v>
      </c>
      <c r="C463" s="169" t="s">
        <v>1755</v>
      </c>
      <c r="D463" s="34">
        <v>43742</v>
      </c>
      <c r="E463" s="34">
        <v>43752</v>
      </c>
      <c r="F463" s="41" t="s">
        <v>249</v>
      </c>
      <c r="G463" s="169" t="s">
        <v>762</v>
      </c>
      <c r="H463" s="171" t="s">
        <v>2543</v>
      </c>
      <c r="I463" s="176" t="s">
        <v>692</v>
      </c>
      <c r="J463" s="176" t="s">
        <v>604</v>
      </c>
      <c r="L463" s="31">
        <v>497.52</v>
      </c>
      <c r="M463" s="175" t="s">
        <v>557</v>
      </c>
      <c r="N463" s="66" t="s">
        <v>2544</v>
      </c>
      <c r="O463" s="169">
        <v>1358</v>
      </c>
      <c r="Q463" s="15" t="s">
        <v>559</v>
      </c>
      <c r="R463" s="174" t="s">
        <v>236</v>
      </c>
      <c r="S463" s="169" t="s">
        <v>2545</v>
      </c>
    </row>
    <row r="464" spans="1:22" ht="15" hidden="1" x14ac:dyDescent="0.25">
      <c r="A464" s="136"/>
      <c r="B464" s="169"/>
      <c r="C464" s="169"/>
      <c r="D464" s="34"/>
      <c r="F464" s="41"/>
    </row>
    <row r="465" spans="1:19" ht="15" hidden="1" x14ac:dyDescent="0.25">
      <c r="A465" s="136"/>
      <c r="B465" s="169" t="s">
        <v>2546</v>
      </c>
      <c r="C465" s="169" t="s">
        <v>1755</v>
      </c>
      <c r="D465" s="34">
        <v>43745</v>
      </c>
      <c r="F465" s="16" t="s">
        <v>472</v>
      </c>
      <c r="G465" s="169" t="s">
        <v>1452</v>
      </c>
      <c r="H465" s="171" t="s">
        <v>2547</v>
      </c>
      <c r="I465" s="176" t="s">
        <v>2548</v>
      </c>
      <c r="J465" s="176" t="s">
        <v>651</v>
      </c>
      <c r="K465" s="169" t="s">
        <v>2549</v>
      </c>
      <c r="M465" s="175" t="s">
        <v>557</v>
      </c>
      <c r="N465" s="66" t="s">
        <v>229</v>
      </c>
      <c r="O465" s="169">
        <v>12</v>
      </c>
      <c r="Q465" s="15" t="s">
        <v>559</v>
      </c>
      <c r="R465" s="174" t="s">
        <v>2550</v>
      </c>
      <c r="S465" s="169" t="s">
        <v>2471</v>
      </c>
    </row>
    <row r="466" spans="1:19" ht="15" hidden="1" x14ac:dyDescent="0.25">
      <c r="A466" s="136"/>
      <c r="B466" s="169" t="s">
        <v>2552</v>
      </c>
      <c r="C466" s="169"/>
      <c r="D466" s="34">
        <v>43745</v>
      </c>
      <c r="F466" s="15" t="s">
        <v>822</v>
      </c>
      <c r="G466" s="169" t="s">
        <v>762</v>
      </c>
      <c r="H466" s="171" t="s">
        <v>2553</v>
      </c>
      <c r="I466" s="176" t="s">
        <v>2379</v>
      </c>
      <c r="J466" s="176" t="s">
        <v>2554</v>
      </c>
      <c r="M466" s="175" t="s">
        <v>557</v>
      </c>
      <c r="N466" s="66" t="s">
        <v>2555</v>
      </c>
      <c r="O466" s="169">
        <v>12</v>
      </c>
      <c r="Q466" s="15" t="s">
        <v>559</v>
      </c>
      <c r="R466" s="174" t="s">
        <v>715</v>
      </c>
      <c r="S466" s="169" t="s">
        <v>2556</v>
      </c>
    </row>
    <row r="467" spans="1:19" ht="15" hidden="1" x14ac:dyDescent="0.25">
      <c r="A467" s="136"/>
      <c r="B467" s="169" t="s">
        <v>2560</v>
      </c>
      <c r="C467" s="169"/>
      <c r="D467" s="34">
        <v>43746</v>
      </c>
      <c r="F467" s="15" t="s">
        <v>822</v>
      </c>
      <c r="G467" s="169" t="s">
        <v>2561</v>
      </c>
      <c r="H467" s="171" t="s">
        <v>2562</v>
      </c>
      <c r="I467" s="176" t="s">
        <v>604</v>
      </c>
      <c r="J467" s="176" t="s">
        <v>1225</v>
      </c>
      <c r="K467" s="169" t="s">
        <v>2568</v>
      </c>
      <c r="M467" s="175" t="s">
        <v>557</v>
      </c>
      <c r="N467" s="66" t="s">
        <v>1589</v>
      </c>
      <c r="Q467" s="15" t="s">
        <v>559</v>
      </c>
      <c r="R467" s="174" t="s">
        <v>885</v>
      </c>
      <c r="S467" s="169" t="s">
        <v>2563</v>
      </c>
    </row>
    <row r="468" spans="1:19" ht="15" hidden="1" x14ac:dyDescent="0.25">
      <c r="A468" s="136"/>
      <c r="B468" s="169" t="s">
        <v>2569</v>
      </c>
      <c r="C468" s="169"/>
      <c r="D468" s="34">
        <v>43747</v>
      </c>
      <c r="F468" s="15" t="s">
        <v>822</v>
      </c>
      <c r="G468" s="169" t="s">
        <v>45</v>
      </c>
      <c r="H468" s="171" t="s">
        <v>2570</v>
      </c>
      <c r="I468" s="176" t="s">
        <v>2571</v>
      </c>
      <c r="J468" s="176" t="s">
        <v>2572</v>
      </c>
      <c r="K468" s="169" t="s">
        <v>1603</v>
      </c>
      <c r="M468" s="175" t="s">
        <v>557</v>
      </c>
      <c r="N468" s="66" t="s">
        <v>2573</v>
      </c>
      <c r="O468" s="169" t="s">
        <v>2574</v>
      </c>
      <c r="P468" s="169" t="s">
        <v>2575</v>
      </c>
      <c r="Q468" s="15" t="s">
        <v>559</v>
      </c>
      <c r="R468" s="174" t="s">
        <v>377</v>
      </c>
      <c r="S468" s="169" t="s">
        <v>2576</v>
      </c>
    </row>
    <row r="469" spans="1:19" ht="15" x14ac:dyDescent="0.25">
      <c r="A469" s="156" t="s">
        <v>2703</v>
      </c>
      <c r="B469" s="169" t="s">
        <v>2577</v>
      </c>
      <c r="C469" s="169" t="s">
        <v>1755</v>
      </c>
      <c r="D469" s="34">
        <v>43747</v>
      </c>
      <c r="E469" s="34">
        <v>43766</v>
      </c>
      <c r="F469" s="41" t="s">
        <v>249</v>
      </c>
      <c r="G469" s="169" t="s">
        <v>762</v>
      </c>
      <c r="H469" s="171" t="s">
        <v>2579</v>
      </c>
      <c r="I469" s="176" t="s">
        <v>2548</v>
      </c>
      <c r="J469" s="176" t="s">
        <v>2585</v>
      </c>
      <c r="L469" s="31">
        <v>492.7</v>
      </c>
      <c r="M469" s="175" t="s">
        <v>557</v>
      </c>
      <c r="N469" s="66" t="s">
        <v>2580</v>
      </c>
      <c r="O469" s="169">
        <v>3</v>
      </c>
      <c r="Q469" s="15" t="s">
        <v>559</v>
      </c>
      <c r="R469" s="174" t="s">
        <v>2586</v>
      </c>
      <c r="S469" s="169" t="s">
        <v>2587</v>
      </c>
    </row>
    <row r="470" spans="1:19" ht="15" x14ac:dyDescent="0.25">
      <c r="A470" s="156" t="s">
        <v>2665</v>
      </c>
      <c r="B470" s="169" t="s">
        <v>2578</v>
      </c>
      <c r="C470" s="169" t="s">
        <v>1755</v>
      </c>
      <c r="D470" s="34">
        <v>43747</v>
      </c>
      <c r="E470" s="34">
        <v>43760</v>
      </c>
      <c r="F470" s="41" t="s">
        <v>249</v>
      </c>
      <c r="G470" s="169" t="s">
        <v>762</v>
      </c>
      <c r="H470" s="171" t="s">
        <v>2579</v>
      </c>
      <c r="I470" s="176" t="s">
        <v>2548</v>
      </c>
      <c r="J470" s="176" t="s">
        <v>2585</v>
      </c>
      <c r="L470" s="31">
        <v>485.18</v>
      </c>
      <c r="M470" s="175" t="s">
        <v>557</v>
      </c>
      <c r="N470" s="66" t="s">
        <v>2580</v>
      </c>
      <c r="O470" s="169">
        <v>1</v>
      </c>
      <c r="Q470" s="15" t="s">
        <v>559</v>
      </c>
      <c r="R470" s="174" t="s">
        <v>2586</v>
      </c>
      <c r="S470" s="169" t="s">
        <v>2666</v>
      </c>
    </row>
    <row r="471" spans="1:19" ht="15" hidden="1" x14ac:dyDescent="0.25">
      <c r="A471" s="136"/>
      <c r="B471" s="169" t="s">
        <v>2581</v>
      </c>
      <c r="C471" s="169"/>
      <c r="D471" s="34">
        <v>43748</v>
      </c>
      <c r="F471" s="15" t="s">
        <v>822</v>
      </c>
      <c r="G471" s="169" t="s">
        <v>762</v>
      </c>
      <c r="H471" s="171" t="s">
        <v>2582</v>
      </c>
      <c r="I471" s="176" t="s">
        <v>175</v>
      </c>
      <c r="J471" s="176" t="s">
        <v>639</v>
      </c>
      <c r="M471" s="175" t="s">
        <v>557</v>
      </c>
      <c r="N471" s="66" t="s">
        <v>2583</v>
      </c>
      <c r="O471" s="169">
        <v>262</v>
      </c>
      <c r="P471" s="169" t="s">
        <v>458</v>
      </c>
      <c r="Q471" s="15" t="s">
        <v>559</v>
      </c>
      <c r="R471" s="174" t="s">
        <v>185</v>
      </c>
      <c r="S471" s="169" t="s">
        <v>2584</v>
      </c>
    </row>
    <row r="472" spans="1:19" ht="15" hidden="1" x14ac:dyDescent="0.25">
      <c r="B472" s="169" t="s">
        <v>2310</v>
      </c>
      <c r="C472" s="169"/>
      <c r="D472" s="34">
        <v>43752</v>
      </c>
      <c r="F472" s="15" t="s">
        <v>947</v>
      </c>
      <c r="G472" s="169" t="s">
        <v>2590</v>
      </c>
      <c r="H472" s="171" t="s">
        <v>1674</v>
      </c>
      <c r="I472" s="176" t="s">
        <v>1675</v>
      </c>
      <c r="J472" s="176" t="s">
        <v>1045</v>
      </c>
      <c r="K472" s="169" t="s">
        <v>881</v>
      </c>
      <c r="M472" s="175" t="s">
        <v>557</v>
      </c>
      <c r="N472" s="66" t="s">
        <v>1589</v>
      </c>
      <c r="O472" s="169" t="s">
        <v>2591</v>
      </c>
      <c r="Q472" s="15" t="s">
        <v>559</v>
      </c>
      <c r="R472" s="174" t="s">
        <v>885</v>
      </c>
    </row>
    <row r="473" spans="1:19" ht="15" hidden="1" x14ac:dyDescent="0.25">
      <c r="B473" s="169" t="s">
        <v>2592</v>
      </c>
      <c r="C473" s="169"/>
      <c r="D473" s="34">
        <v>43752</v>
      </c>
      <c r="F473" s="15" t="s">
        <v>947</v>
      </c>
      <c r="G473" s="169" t="s">
        <v>2593</v>
      </c>
      <c r="H473" s="171" t="s">
        <v>1674</v>
      </c>
      <c r="I473" s="176" t="s">
        <v>1675</v>
      </c>
      <c r="J473" s="176" t="s">
        <v>1045</v>
      </c>
      <c r="K473" s="169" t="s">
        <v>881</v>
      </c>
      <c r="M473" s="175" t="s">
        <v>557</v>
      </c>
      <c r="N473" s="66" t="s">
        <v>1589</v>
      </c>
      <c r="O473" s="169" t="s">
        <v>2594</v>
      </c>
      <c r="P473" s="169" t="s">
        <v>982</v>
      </c>
      <c r="Q473" s="15" t="s">
        <v>559</v>
      </c>
      <c r="R473" s="174" t="s">
        <v>885</v>
      </c>
    </row>
    <row r="474" spans="1:19" ht="15" x14ac:dyDescent="0.25">
      <c r="B474" s="169" t="s">
        <v>2595</v>
      </c>
      <c r="C474" s="169" t="s">
        <v>1755</v>
      </c>
      <c r="D474" s="34">
        <v>43752</v>
      </c>
      <c r="F474" s="41" t="s">
        <v>249</v>
      </c>
      <c r="G474" s="169" t="s">
        <v>979</v>
      </c>
      <c r="H474" s="171" t="s">
        <v>1674</v>
      </c>
      <c r="I474" s="176" t="s">
        <v>1675</v>
      </c>
      <c r="J474" s="176" t="s">
        <v>1045</v>
      </c>
      <c r="K474" s="169" t="s">
        <v>881</v>
      </c>
      <c r="M474" s="175" t="s">
        <v>557</v>
      </c>
      <c r="N474" s="66" t="s">
        <v>885</v>
      </c>
      <c r="Q474" s="15" t="s">
        <v>559</v>
      </c>
      <c r="R474" s="174" t="s">
        <v>885</v>
      </c>
    </row>
    <row r="475" spans="1:19" ht="15" x14ac:dyDescent="0.25">
      <c r="B475" s="169" t="s">
        <v>2596</v>
      </c>
      <c r="C475" s="169" t="s">
        <v>1755</v>
      </c>
      <c r="D475" s="34">
        <v>43752</v>
      </c>
      <c r="F475" s="41" t="s">
        <v>249</v>
      </c>
      <c r="G475" s="169" t="s">
        <v>979</v>
      </c>
      <c r="H475" s="171" t="s">
        <v>1674</v>
      </c>
      <c r="I475" s="176" t="s">
        <v>1675</v>
      </c>
      <c r="J475" s="176" t="s">
        <v>1045</v>
      </c>
      <c r="K475" s="169" t="s">
        <v>881</v>
      </c>
      <c r="M475" s="175" t="s">
        <v>557</v>
      </c>
      <c r="N475" s="66" t="s">
        <v>885</v>
      </c>
      <c r="O475" s="169" t="s">
        <v>2597</v>
      </c>
      <c r="Q475" s="15" t="s">
        <v>559</v>
      </c>
      <c r="R475" s="174" t="s">
        <v>885</v>
      </c>
    </row>
    <row r="476" spans="1:19" ht="15" x14ac:dyDescent="0.25">
      <c r="B476" s="169" t="s">
        <v>2598</v>
      </c>
      <c r="C476" s="169" t="s">
        <v>1755</v>
      </c>
      <c r="D476" s="34">
        <v>43752</v>
      </c>
      <c r="F476" s="41" t="s">
        <v>249</v>
      </c>
      <c r="H476" s="171" t="s">
        <v>2599</v>
      </c>
      <c r="I476" s="176" t="s">
        <v>1052</v>
      </c>
      <c r="J476" s="176" t="s">
        <v>457</v>
      </c>
      <c r="M476" s="175" t="s">
        <v>557</v>
      </c>
      <c r="N476" s="66" t="s">
        <v>2600</v>
      </c>
      <c r="Q476" s="15" t="s">
        <v>559</v>
      </c>
      <c r="R476" s="174" t="s">
        <v>612</v>
      </c>
      <c r="S476" s="169" t="s">
        <v>2601</v>
      </c>
    </row>
    <row r="477" spans="1:19" ht="15" hidden="1" x14ac:dyDescent="0.25">
      <c r="B477" s="169" t="s">
        <v>2602</v>
      </c>
      <c r="C477" s="169"/>
      <c r="D477" s="34">
        <v>43752</v>
      </c>
      <c r="F477" s="15" t="s">
        <v>822</v>
      </c>
      <c r="G477" s="169" t="s">
        <v>2603</v>
      </c>
      <c r="H477" s="171" t="s">
        <v>1846</v>
      </c>
      <c r="I477" s="176" t="s">
        <v>1723</v>
      </c>
      <c r="J477" s="176" t="s">
        <v>1225</v>
      </c>
      <c r="K477" s="169" t="s">
        <v>202</v>
      </c>
      <c r="M477" s="175" t="s">
        <v>557</v>
      </c>
      <c r="N477" s="66" t="s">
        <v>2604</v>
      </c>
      <c r="Q477" s="15" t="s">
        <v>559</v>
      </c>
      <c r="R477" s="174" t="s">
        <v>205</v>
      </c>
      <c r="S477" s="169" t="s">
        <v>2605</v>
      </c>
    </row>
    <row r="478" spans="1:19" ht="15" x14ac:dyDescent="0.25">
      <c r="A478" s="156" t="s">
        <v>2721</v>
      </c>
      <c r="B478" s="169" t="s">
        <v>2606</v>
      </c>
      <c r="C478" s="169" t="s">
        <v>1755</v>
      </c>
      <c r="D478" s="34">
        <v>43752</v>
      </c>
      <c r="E478" s="34">
        <v>43768</v>
      </c>
      <c r="F478" s="41" t="s">
        <v>249</v>
      </c>
      <c r="G478" s="168" t="s">
        <v>163</v>
      </c>
      <c r="H478" s="171" t="s">
        <v>1518</v>
      </c>
      <c r="I478" s="176" t="s">
        <v>657</v>
      </c>
      <c r="J478" s="176" t="s">
        <v>1519</v>
      </c>
      <c r="K478" s="171" t="s">
        <v>2607</v>
      </c>
      <c r="L478" s="31">
        <v>9662.49</v>
      </c>
      <c r="M478" s="175" t="s">
        <v>557</v>
      </c>
      <c r="N478" s="66" t="s">
        <v>2608</v>
      </c>
      <c r="O478" s="169" t="s">
        <v>2609</v>
      </c>
      <c r="Q478" s="15" t="s">
        <v>559</v>
      </c>
      <c r="R478" s="174" t="s">
        <v>1852</v>
      </c>
      <c r="S478" s="169" t="s">
        <v>2610</v>
      </c>
    </row>
    <row r="479" spans="1:19" ht="15" x14ac:dyDescent="0.25">
      <c r="B479" s="169" t="s">
        <v>2611</v>
      </c>
      <c r="C479" s="169" t="s">
        <v>1755</v>
      </c>
      <c r="D479" s="34">
        <v>43752</v>
      </c>
      <c r="F479" s="41" t="s">
        <v>249</v>
      </c>
      <c r="G479" s="168" t="s">
        <v>246</v>
      </c>
      <c r="H479" s="171" t="s">
        <v>2612</v>
      </c>
      <c r="I479" s="176" t="s">
        <v>1039</v>
      </c>
      <c r="J479" s="176" t="s">
        <v>1619</v>
      </c>
      <c r="M479" s="175" t="s">
        <v>557</v>
      </c>
      <c r="N479" s="66" t="s">
        <v>697</v>
      </c>
      <c r="Q479" s="15" t="s">
        <v>559</v>
      </c>
      <c r="R479" s="174" t="s">
        <v>636</v>
      </c>
      <c r="S479" s="169" t="s">
        <v>2613</v>
      </c>
    </row>
    <row r="480" spans="1:19" ht="15" hidden="1" x14ac:dyDescent="0.25">
      <c r="B480" s="169" t="s">
        <v>2622</v>
      </c>
      <c r="C480" s="169" t="s">
        <v>1755</v>
      </c>
      <c r="D480" s="34">
        <v>43754</v>
      </c>
      <c r="F480" s="16" t="s">
        <v>472</v>
      </c>
      <c r="G480" s="169" t="s">
        <v>2623</v>
      </c>
      <c r="H480" s="171" t="s">
        <v>1846</v>
      </c>
      <c r="I480" s="176" t="s">
        <v>1723</v>
      </c>
      <c r="J480" s="176" t="s">
        <v>1225</v>
      </c>
      <c r="K480" s="169" t="s">
        <v>202</v>
      </c>
      <c r="M480" s="175" t="s">
        <v>557</v>
      </c>
      <c r="N480" s="66" t="s">
        <v>2624</v>
      </c>
      <c r="Q480" s="15" t="s">
        <v>559</v>
      </c>
      <c r="R480" s="174" t="s">
        <v>2625</v>
      </c>
      <c r="S480" s="169" t="s">
        <v>1634</v>
      </c>
    </row>
    <row r="481" spans="2:20" ht="15" x14ac:dyDescent="0.25">
      <c r="B481" s="169" t="s">
        <v>2626</v>
      </c>
      <c r="C481" s="169" t="s">
        <v>1755</v>
      </c>
      <c r="D481" s="34">
        <v>43754</v>
      </c>
      <c r="F481" s="41" t="s">
        <v>249</v>
      </c>
      <c r="G481" s="168" t="s">
        <v>2627</v>
      </c>
      <c r="H481" s="171" t="s">
        <v>2628</v>
      </c>
      <c r="I481" s="176" t="s">
        <v>604</v>
      </c>
      <c r="J481" s="176" t="s">
        <v>740</v>
      </c>
      <c r="M481" s="175" t="s">
        <v>557</v>
      </c>
      <c r="N481" s="66" t="s">
        <v>2629</v>
      </c>
      <c r="Q481" s="15" t="s">
        <v>559</v>
      </c>
      <c r="R481" s="174" t="s">
        <v>2630</v>
      </c>
      <c r="S481" s="169" t="s">
        <v>2631</v>
      </c>
    </row>
    <row r="482" spans="2:20" ht="15" hidden="1" x14ac:dyDescent="0.25">
      <c r="B482" s="169" t="s">
        <v>2634</v>
      </c>
      <c r="C482" s="169" t="s">
        <v>1755</v>
      </c>
      <c r="D482" s="34">
        <v>43755</v>
      </c>
      <c r="F482" s="16" t="s">
        <v>472</v>
      </c>
      <c r="G482" s="169" t="s">
        <v>2635</v>
      </c>
      <c r="H482" s="171" t="s">
        <v>2638</v>
      </c>
      <c r="I482" s="176" t="s">
        <v>2639</v>
      </c>
      <c r="J482" s="176" t="s">
        <v>645</v>
      </c>
      <c r="M482" s="175" t="s">
        <v>557</v>
      </c>
      <c r="N482" s="66" t="s">
        <v>1936</v>
      </c>
      <c r="O482" s="169">
        <v>13</v>
      </c>
      <c r="Q482" s="15" t="s">
        <v>559</v>
      </c>
      <c r="R482" s="174" t="s">
        <v>372</v>
      </c>
      <c r="S482" s="169" t="s">
        <v>2640</v>
      </c>
    </row>
    <row r="483" spans="2:20" ht="15" hidden="1" x14ac:dyDescent="0.25">
      <c r="B483" s="169" t="s">
        <v>2641</v>
      </c>
      <c r="C483" s="169"/>
      <c r="D483" s="34">
        <v>43755</v>
      </c>
      <c r="F483" s="15" t="s">
        <v>822</v>
      </c>
      <c r="G483" s="168" t="s">
        <v>2642</v>
      </c>
      <c r="H483" s="171" t="s">
        <v>2643</v>
      </c>
      <c r="I483" s="176" t="s">
        <v>36</v>
      </c>
      <c r="J483" s="176" t="s">
        <v>1121</v>
      </c>
      <c r="K483" s="169" t="s">
        <v>2644</v>
      </c>
      <c r="M483" s="175" t="s">
        <v>557</v>
      </c>
      <c r="N483" s="66" t="s">
        <v>2645</v>
      </c>
      <c r="O483" s="169">
        <v>327</v>
      </c>
      <c r="P483" s="169" t="s">
        <v>458</v>
      </c>
      <c r="Q483" s="15" t="s">
        <v>559</v>
      </c>
      <c r="R483" s="174" t="s">
        <v>578</v>
      </c>
      <c r="S483" s="169" t="s">
        <v>2646</v>
      </c>
      <c r="T483" s="98">
        <v>458.13</v>
      </c>
    </row>
    <row r="484" spans="2:20" ht="15" hidden="1" x14ac:dyDescent="0.25">
      <c r="B484" s="169" t="s">
        <v>2647</v>
      </c>
      <c r="C484" s="169" t="s">
        <v>1755</v>
      </c>
      <c r="D484" s="34">
        <v>43756</v>
      </c>
      <c r="F484" s="41" t="s">
        <v>381</v>
      </c>
      <c r="G484" s="168" t="s">
        <v>748</v>
      </c>
      <c r="H484" s="171" t="s">
        <v>2648</v>
      </c>
      <c r="I484" s="176" t="s">
        <v>2649</v>
      </c>
      <c r="J484" s="176" t="s">
        <v>211</v>
      </c>
      <c r="M484" s="175" t="s">
        <v>557</v>
      </c>
      <c r="N484" s="66" t="s">
        <v>1685</v>
      </c>
      <c r="O484" s="169">
        <v>5397</v>
      </c>
      <c r="Q484" s="15" t="s">
        <v>559</v>
      </c>
      <c r="R484" s="174" t="s">
        <v>1856</v>
      </c>
      <c r="S484" s="169" t="s">
        <v>2650</v>
      </c>
    </row>
    <row r="485" spans="2:20" ht="15" x14ac:dyDescent="0.25">
      <c r="B485" s="169" t="s">
        <v>2651</v>
      </c>
      <c r="C485" s="169" t="s">
        <v>1755</v>
      </c>
      <c r="D485" s="34">
        <v>43759</v>
      </c>
      <c r="F485" s="41" t="s">
        <v>249</v>
      </c>
      <c r="G485" s="168" t="s">
        <v>2652</v>
      </c>
      <c r="H485" s="171" t="s">
        <v>2653</v>
      </c>
      <c r="I485" s="176" t="s">
        <v>1162</v>
      </c>
      <c r="J485" s="176" t="s">
        <v>1045</v>
      </c>
      <c r="K485" s="169" t="s">
        <v>1593</v>
      </c>
      <c r="M485" s="175" t="s">
        <v>557</v>
      </c>
      <c r="N485" s="66" t="s">
        <v>44</v>
      </c>
      <c r="Q485" s="15" t="s">
        <v>559</v>
      </c>
      <c r="R485" s="174" t="s">
        <v>197</v>
      </c>
      <c r="S485" s="169" t="s">
        <v>2654</v>
      </c>
    </row>
    <row r="486" spans="2:20" ht="15" hidden="1" x14ac:dyDescent="0.25">
      <c r="B486" s="35" t="s">
        <v>2657</v>
      </c>
      <c r="C486" s="35" t="s">
        <v>1755</v>
      </c>
      <c r="D486" s="34">
        <v>43759</v>
      </c>
      <c r="F486" s="16" t="s">
        <v>659</v>
      </c>
      <c r="G486" s="168" t="s">
        <v>2658</v>
      </c>
      <c r="H486" s="171" t="s">
        <v>2659</v>
      </c>
      <c r="I486" s="176" t="s">
        <v>731</v>
      </c>
      <c r="J486" s="176" t="s">
        <v>1626</v>
      </c>
      <c r="M486" s="175" t="s">
        <v>557</v>
      </c>
      <c r="N486" s="66" t="s">
        <v>2660</v>
      </c>
      <c r="O486" s="169">
        <v>2</v>
      </c>
      <c r="Q486" s="15" t="s">
        <v>559</v>
      </c>
      <c r="R486" s="174" t="s">
        <v>2475</v>
      </c>
      <c r="S486" s="169" t="s">
        <v>2661</v>
      </c>
    </row>
    <row r="487" spans="2:20" ht="15" hidden="1" x14ac:dyDescent="0.25">
      <c r="B487" s="169" t="s">
        <v>2667</v>
      </c>
      <c r="C487" s="169" t="s">
        <v>1755</v>
      </c>
      <c r="D487" s="34">
        <v>43760</v>
      </c>
      <c r="F487" s="16" t="s">
        <v>472</v>
      </c>
      <c r="G487" s="169" t="s">
        <v>2668</v>
      </c>
      <c r="H487" s="171" t="s">
        <v>1846</v>
      </c>
      <c r="I487" s="176" t="s">
        <v>1723</v>
      </c>
      <c r="J487" s="176" t="s">
        <v>1225</v>
      </c>
      <c r="K487" s="169" t="s">
        <v>202</v>
      </c>
      <c r="M487" s="175" t="s">
        <v>557</v>
      </c>
      <c r="N487" s="66" t="s">
        <v>2669</v>
      </c>
      <c r="Q487" s="15" t="s">
        <v>559</v>
      </c>
      <c r="R487" s="174" t="s">
        <v>527</v>
      </c>
      <c r="S487" s="169" t="s">
        <v>2525</v>
      </c>
    </row>
    <row r="488" spans="2:20" ht="15" hidden="1" x14ac:dyDescent="0.25">
      <c r="B488" s="169" t="s">
        <v>2670</v>
      </c>
      <c r="C488" s="169" t="s">
        <v>1755</v>
      </c>
      <c r="D488" s="34">
        <v>43760</v>
      </c>
      <c r="F488" s="16" t="s">
        <v>472</v>
      </c>
      <c r="G488" s="169" t="s">
        <v>2671</v>
      </c>
      <c r="H488" s="171" t="s">
        <v>1846</v>
      </c>
      <c r="I488" s="176" t="s">
        <v>1723</v>
      </c>
      <c r="J488" s="176" t="s">
        <v>1225</v>
      </c>
      <c r="K488" s="169" t="s">
        <v>202</v>
      </c>
      <c r="M488" s="175" t="s">
        <v>557</v>
      </c>
      <c r="N488" s="66" t="s">
        <v>2672</v>
      </c>
      <c r="Q488" s="15" t="s">
        <v>559</v>
      </c>
      <c r="R488" s="174" t="s">
        <v>527</v>
      </c>
      <c r="S488" s="169" t="s">
        <v>2525</v>
      </c>
    </row>
    <row r="489" spans="2:20" ht="15" x14ac:dyDescent="0.25">
      <c r="B489" s="169" t="s">
        <v>2673</v>
      </c>
      <c r="C489" s="169" t="s">
        <v>1755</v>
      </c>
      <c r="D489" s="34">
        <v>43760</v>
      </c>
      <c r="F489" s="41" t="s">
        <v>249</v>
      </c>
      <c r="G489" s="168" t="s">
        <v>762</v>
      </c>
      <c r="H489" s="171" t="s">
        <v>2674</v>
      </c>
      <c r="I489" s="176" t="s">
        <v>2675</v>
      </c>
      <c r="J489" s="176" t="s">
        <v>633</v>
      </c>
      <c r="M489" s="175" t="s">
        <v>557</v>
      </c>
      <c r="N489" s="66" t="s">
        <v>461</v>
      </c>
      <c r="Q489" s="15" t="s">
        <v>559</v>
      </c>
      <c r="R489" s="174" t="s">
        <v>429</v>
      </c>
      <c r="S489" s="169" t="s">
        <v>2676</v>
      </c>
    </row>
    <row r="490" spans="2:20" ht="15" hidden="1" x14ac:dyDescent="0.25">
      <c r="B490" s="35" t="s">
        <v>1060</v>
      </c>
      <c r="D490" s="34">
        <v>43761</v>
      </c>
      <c r="F490" s="41" t="s">
        <v>562</v>
      </c>
      <c r="G490" s="168" t="s">
        <v>2682</v>
      </c>
      <c r="H490" s="171" t="s">
        <v>2677</v>
      </c>
      <c r="I490" s="176" t="s">
        <v>2678</v>
      </c>
      <c r="J490" s="176" t="s">
        <v>2679</v>
      </c>
      <c r="K490" s="169" t="s">
        <v>2683</v>
      </c>
      <c r="M490" s="175" t="s">
        <v>557</v>
      </c>
      <c r="N490" s="66" t="s">
        <v>2330</v>
      </c>
      <c r="Q490" s="15" t="s">
        <v>559</v>
      </c>
      <c r="R490" s="174" t="s">
        <v>2680</v>
      </c>
      <c r="S490" s="169" t="s">
        <v>2681</v>
      </c>
      <c r="T490" s="98">
        <v>30.3</v>
      </c>
    </row>
    <row r="491" spans="2:20" ht="15" hidden="1" x14ac:dyDescent="0.25">
      <c r="B491" s="169" t="s">
        <v>2685</v>
      </c>
      <c r="C491" s="169" t="s">
        <v>1755</v>
      </c>
      <c r="D491" s="34">
        <v>43761</v>
      </c>
      <c r="F491" s="41" t="s">
        <v>381</v>
      </c>
      <c r="G491" s="168" t="s">
        <v>748</v>
      </c>
      <c r="H491" s="171" t="s">
        <v>2686</v>
      </c>
      <c r="I491" s="176" t="s">
        <v>457</v>
      </c>
      <c r="J491" s="176" t="s">
        <v>2142</v>
      </c>
      <c r="M491" s="175" t="s">
        <v>557</v>
      </c>
      <c r="N491" s="66" t="s">
        <v>2557</v>
      </c>
      <c r="O491" s="169">
        <v>353</v>
      </c>
      <c r="Q491" s="15" t="s">
        <v>559</v>
      </c>
      <c r="R491" s="174" t="s">
        <v>636</v>
      </c>
      <c r="S491" s="169" t="s">
        <v>2687</v>
      </c>
    </row>
    <row r="492" spans="2:20" ht="15" x14ac:dyDescent="0.25">
      <c r="B492" s="169" t="s">
        <v>2696</v>
      </c>
      <c r="C492" s="169" t="s">
        <v>1755</v>
      </c>
      <c r="D492" s="34">
        <v>43763</v>
      </c>
      <c r="F492" s="41" t="s">
        <v>249</v>
      </c>
      <c r="G492" s="168" t="s">
        <v>2561</v>
      </c>
      <c r="H492" s="171" t="s">
        <v>2562</v>
      </c>
      <c r="I492" s="176" t="s">
        <v>604</v>
      </c>
      <c r="J492" s="176" t="s">
        <v>1225</v>
      </c>
      <c r="K492" s="169" t="s">
        <v>2568</v>
      </c>
      <c r="M492" s="175" t="s">
        <v>557</v>
      </c>
      <c r="N492" s="66" t="s">
        <v>1589</v>
      </c>
      <c r="Q492" s="15" t="s">
        <v>559</v>
      </c>
      <c r="R492" s="174" t="s">
        <v>885</v>
      </c>
      <c r="S492" s="169" t="s">
        <v>2563</v>
      </c>
    </row>
    <row r="493" spans="2:20" ht="15" x14ac:dyDescent="0.25">
      <c r="B493" s="169" t="s">
        <v>2697</v>
      </c>
      <c r="C493" s="169" t="s">
        <v>1755</v>
      </c>
      <c r="D493" s="34">
        <v>43763</v>
      </c>
      <c r="F493" s="41" t="s">
        <v>249</v>
      </c>
      <c r="G493" s="168" t="s">
        <v>2698</v>
      </c>
      <c r="H493" s="171" t="s">
        <v>1297</v>
      </c>
      <c r="I493" s="176" t="s">
        <v>1180</v>
      </c>
      <c r="J493" s="176" t="s">
        <v>1179</v>
      </c>
      <c r="K493" s="169" t="s">
        <v>480</v>
      </c>
      <c r="M493" s="175" t="s">
        <v>557</v>
      </c>
      <c r="N493" s="66" t="s">
        <v>2060</v>
      </c>
      <c r="O493" s="169">
        <v>52</v>
      </c>
      <c r="Q493" s="15" t="s">
        <v>559</v>
      </c>
      <c r="R493" s="174" t="s">
        <v>494</v>
      </c>
      <c r="S493" s="169" t="s">
        <v>2699</v>
      </c>
    </row>
    <row r="494" spans="2:20" ht="15" hidden="1" x14ac:dyDescent="0.25">
      <c r="B494" s="169" t="s">
        <v>2700</v>
      </c>
      <c r="D494" s="34">
        <v>43766</v>
      </c>
      <c r="F494" s="15" t="s">
        <v>822</v>
      </c>
      <c r="G494" s="169" t="s">
        <v>762</v>
      </c>
      <c r="H494" s="171" t="s">
        <v>2481</v>
      </c>
      <c r="I494" s="176" t="s">
        <v>2482</v>
      </c>
      <c r="J494" s="176" t="s">
        <v>146</v>
      </c>
      <c r="M494" s="175" t="s">
        <v>557</v>
      </c>
      <c r="N494" s="66" t="s">
        <v>2704</v>
      </c>
      <c r="Q494" s="15" t="s">
        <v>559</v>
      </c>
      <c r="R494" s="174" t="s">
        <v>367</v>
      </c>
      <c r="S494" s="169" t="s">
        <v>2411</v>
      </c>
    </row>
    <row r="495" spans="2:20" ht="15" x14ac:dyDescent="0.25">
      <c r="B495" s="169" t="s">
        <v>2701</v>
      </c>
      <c r="C495" s="169" t="s">
        <v>1755</v>
      </c>
      <c r="D495" s="34">
        <v>43766</v>
      </c>
      <c r="F495" s="41" t="s">
        <v>249</v>
      </c>
      <c r="G495" s="169" t="s">
        <v>156</v>
      </c>
      <c r="H495" s="171" t="s">
        <v>2481</v>
      </c>
      <c r="I495" s="176" t="s">
        <v>2482</v>
      </c>
      <c r="J495" s="176" t="s">
        <v>146</v>
      </c>
      <c r="M495" s="175" t="s">
        <v>557</v>
      </c>
      <c r="N495" s="66" t="s">
        <v>2704</v>
      </c>
      <c r="Q495" s="15" t="s">
        <v>559</v>
      </c>
      <c r="R495" s="174" t="s">
        <v>367</v>
      </c>
      <c r="S495" s="169" t="s">
        <v>2411</v>
      </c>
    </row>
    <row r="496" spans="2:20" ht="15" x14ac:dyDescent="0.25">
      <c r="B496" s="169" t="s">
        <v>2707</v>
      </c>
      <c r="C496" s="169" t="s">
        <v>1755</v>
      </c>
      <c r="D496" s="34">
        <v>43767</v>
      </c>
      <c r="F496" s="41" t="s">
        <v>249</v>
      </c>
      <c r="G496" s="169" t="s">
        <v>156</v>
      </c>
      <c r="H496" s="171" t="s">
        <v>2708</v>
      </c>
      <c r="I496" s="176" t="s">
        <v>1619</v>
      </c>
      <c r="J496" s="176" t="s">
        <v>999</v>
      </c>
      <c r="M496" s="175" t="s">
        <v>557</v>
      </c>
      <c r="N496" s="66" t="s">
        <v>2709</v>
      </c>
      <c r="Q496" s="15" t="s">
        <v>559</v>
      </c>
      <c r="R496" s="174" t="s">
        <v>2710</v>
      </c>
      <c r="S496" s="169" t="s">
        <v>2711</v>
      </c>
    </row>
    <row r="497" spans="2:19" ht="15" hidden="1" x14ac:dyDescent="0.25">
      <c r="B497" s="169" t="s">
        <v>2712</v>
      </c>
      <c r="D497" s="34">
        <v>43768</v>
      </c>
      <c r="F497" s="15" t="s">
        <v>822</v>
      </c>
      <c r="G497" s="169" t="s">
        <v>2713</v>
      </c>
      <c r="K497" s="169" t="s">
        <v>2714</v>
      </c>
      <c r="M497" s="175" t="s">
        <v>557</v>
      </c>
      <c r="N497" s="66" t="s">
        <v>2715</v>
      </c>
      <c r="Q497" s="15" t="s">
        <v>559</v>
      </c>
      <c r="R497" s="174" t="s">
        <v>842</v>
      </c>
    </row>
    <row r="498" spans="2:19" ht="15" hidden="1" x14ac:dyDescent="0.25">
      <c r="B498" s="169" t="s">
        <v>2716</v>
      </c>
      <c r="D498" s="34">
        <v>43768</v>
      </c>
      <c r="F498" s="15" t="s">
        <v>822</v>
      </c>
      <c r="G498" s="169" t="s">
        <v>2713</v>
      </c>
      <c r="K498" s="169" t="s">
        <v>2714</v>
      </c>
      <c r="M498" s="175" t="s">
        <v>557</v>
      </c>
      <c r="N498" s="66" t="s">
        <v>2717</v>
      </c>
      <c r="Q498" s="15" t="s">
        <v>559</v>
      </c>
      <c r="R498" s="174" t="s">
        <v>842</v>
      </c>
    </row>
    <row r="499" spans="2:19" ht="15" hidden="1" x14ac:dyDescent="0.25">
      <c r="B499" s="169" t="s">
        <v>2718</v>
      </c>
      <c r="C499" s="169" t="s">
        <v>1755</v>
      </c>
      <c r="D499" s="34">
        <v>43768</v>
      </c>
      <c r="F499" s="41" t="s">
        <v>381</v>
      </c>
      <c r="G499" s="169" t="s">
        <v>53</v>
      </c>
      <c r="H499" s="171" t="s">
        <v>2200</v>
      </c>
      <c r="I499" s="176" t="s">
        <v>1653</v>
      </c>
      <c r="J499" s="176" t="s">
        <v>2201</v>
      </c>
      <c r="M499" s="175" t="s">
        <v>557</v>
      </c>
      <c r="N499" s="66" t="s">
        <v>2719</v>
      </c>
      <c r="O499" s="169">
        <v>98</v>
      </c>
      <c r="Q499" s="15" t="s">
        <v>559</v>
      </c>
      <c r="R499" s="174" t="s">
        <v>638</v>
      </c>
      <c r="S499" s="169" t="s">
        <v>2720</v>
      </c>
    </row>
  </sheetData>
  <autoFilter ref="A7:AM499">
    <filterColumn colId="3">
      <filters>
        <dateGroupItem year="2019" month="10" dateTimeGrouping="month"/>
      </filters>
    </filterColumn>
    <filterColumn colId="5">
      <filters>
        <filter val="ASIGNACIÓN DE ALINEAMIENTO Y NÚMERO OFICIAL"/>
      </filters>
    </filterColumn>
    <sortState ref="A8:AK409">
      <sortCondition ref="F8:F409"/>
    </sortState>
  </autoFilter>
  <mergeCells count="4">
    <mergeCell ref="B3:E3"/>
    <mergeCell ref="F3:H3"/>
    <mergeCell ref="I3:K3"/>
    <mergeCell ref="B6:AM6"/>
  </mergeCells>
  <dataValidations count="3">
    <dataValidation type="list" allowBlank="1" showErrorMessage="1" sqref="Q8:Q369">
      <formula1>Hidden_213</formula1>
    </dataValidation>
    <dataValidation type="list" allowBlank="1" showErrorMessage="1" sqref="M24 L95:M95 M205:M210 M215:M218 M314 M220:M222 M224 M239:M240 M232 M235 M52:M94 M276 L34:L39 L25:M33 L13:M23 M8:M12 M96:M169 M34:M50 L170:M200 L202:M203 M304">
      <formula1>Hidden_19</formula1>
    </dataValidation>
    <dataValidation type="list" allowBlank="1" showErrorMessage="1" sqref="AE276 AE280:AE298 AE303:AE306 AE308 AE312:AE318 AE341 AE323:AE328 AE330:AE334 AE343:AE352 AE336:AE338 AE365:AE366 AE361:AE363 AE8:AE260 AE377 AE386 AE390:AE391 AE401 AE405 AE409 AE415 AE418:AE424 AE368:AE369">
      <formula1>Hidden_320</formula1>
    </dataValidation>
  </dataValidations>
  <pageMargins left="0.70866141732283472" right="1.8897637795275593" top="0.74803149606299213" bottom="0.74803149606299213" header="0.31496062992125984" footer="0.31496062992125984"/>
  <pageSetup paperSize="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LIC CONS AGOS 2019.</vt:lpstr>
      <vt:lpstr>LIC CONS SEP 2019</vt:lpstr>
      <vt:lpstr>LIC CONS OCT 2019</vt:lpstr>
      <vt:lpstr>NUM OFICIAL AGO 2019</vt:lpstr>
      <vt:lpstr>NUM OFICIAL SEP 2019</vt:lpstr>
      <vt:lpstr>NUM OFICIAL OCT 2019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2019-10-29T16:04:38Z</cp:lastPrinted>
  <dcterms:created xsi:type="dcterms:W3CDTF">2019-01-15T22:01:09Z</dcterms:created>
  <dcterms:modified xsi:type="dcterms:W3CDTF">2019-10-31T20:07:43Z</dcterms:modified>
</cp:coreProperties>
</file>