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<sst xmlns="http://schemas.openxmlformats.org/spreadsheetml/2006/main" count="207" uniqueCount="95">
  <si>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</si>
  <si>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</si>
  <si>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</si>
  <si>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</si>
  <si>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</si>
  <si>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</si>
  <si>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</si>
  <si>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</si>
  <si>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</si>
  <si>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</si>
  <si>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</si>
  <si>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</si>
  <si>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</si>
  <si>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</si>
  <si>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</si>
  <si>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</si>
  <si>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</si>
  <si>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</si>
  <si>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</si>
  <si>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</si>
  <si>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</si>
  <si>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</si>
  <si>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</si>
  <si>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</si>
  <si>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</si>
  <si>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</si>
  <si>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</si>
  <si>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</si>
  <si>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</si>
  <si>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</si>
  <si>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</si>
  <si>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</si>
  <si>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</si>
  <si>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</si>
  <si>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</si>
  <si>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</si>
  <si>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</si>
  <si>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</si>
  <si>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</si>
  <si>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</si>
  <si>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</si>
  <si>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</si>
  <si>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</si>
  <si>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</si>
  <si>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</si>
  <si>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</si>
  <si>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</si>
  <si>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</si>
  <si>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</si>
  <si>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</si>
  <si>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</si>
  <si>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</si>
  <si>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</si>
  <si>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</si>
  <si>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</si>
  <si>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</si>
  <si>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</si>
  <si>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</si>
  <si>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</si>
  <si>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</si>
  <si>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</si>
  <si>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</si>
  <si>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</si>
  <si>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</si>
  <si>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</si>
  <si>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</si>
  <si>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</si>
  <si>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</si>
  <si>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</si>
  <si>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</si>
  <si>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</si>
  <si>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</si>
  <si>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</si>
  <si>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</si>
  <si>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</si>
  <si>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</si>
  <si>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</si>
  <si>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</si>
  <si>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</si>
  <si>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12:00:00 a.m. DE ANUAL DE 2016</t>
  </si>
  <si>
    <t>DEL 1 ENERO DE 2016</t>
  </si>
  <si>
    <t>SALDO AL DIA ULTIMO DE ANUAL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</si>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</sst>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1938135.99</c:v>
                </c:pt>
                <c:pt idx="8">
                  <c:v>1947116.22</c:v>
                </c:pt>
                <c:pt idx="9">
                  <c:v>1961849.36</c:v>
                </c:pt>
                <c:pt idx="10">
                  <c:v>1557010.56</c:v>
                </c:pt>
                <c:pt idx="11">
                  <c:v>1565461.56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1482536.5799999998</c:v>
                </c:pt>
                <c:pt idx="8">
                  <c:v>1591664.94</c:v>
                </c:pt>
                <c:pt idx="9">
                  <c:v>1386212.27</c:v>
                </c:pt>
                <c:pt idx="10">
                  <c:v>1517783.51</c:v>
                </c:pt>
                <c:pt idx="11">
                  <c:v>1607493.69</c:v>
                </c:pt>
              </c:numCache>
            </c:numRef>
          </c:val>
        </c:ser>
        <c:overlap val="100"/>
        <c:gapWidth val="30"/>
        <c:axId val="36823347"/>
        <c:axId val="62974668"/>
      </c:bar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368233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21122000000</v>
      </c>
      <c r="D2" s="48"/>
      <c r="E2" s="49"/>
      <c r="G2" s="47">
        <v>21123000000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9324999.29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15077555.61</v>
      </c>
      <c r="D15" s="61"/>
      <c r="E15" s="62"/>
      <c r="G15" s="60">
        <f>IF(H30&gt;I32,"La amortización es mayor al saldo de la deuda",SUM(H18:H29))</f>
        <v>3037974.72</v>
      </c>
      <c r="H15" s="61"/>
      <c r="I15" s="62"/>
      <c r="K15" s="60">
        <f>IF(L30&gt;M32,"La amortización es mayor al saldo de la deuda",SUM(L18:L29))</f>
        <v>1668425.2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13823289.91</v>
      </c>
      <c r="D16" s="61"/>
      <c r="E16" s="62"/>
      <c r="G16" s="60">
        <f>SUM(I18:I29)</f>
        <v>3512543.45</v>
      </c>
      <c r="H16" s="61"/>
      <c r="I16" s="62"/>
      <c r="K16" s="60">
        <f>SUM(M18:M29)</f>
        <v>145450.72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>
        <v>0</v>
      </c>
      <c r="D25" s="18">
        <v>1278850</v>
      </c>
      <c r="E25" s="19">
        <v>1126021.41</v>
      </c>
      <c r="G25" s="17">
        <v>0</v>
      </c>
      <c r="H25" s="18">
        <v>253164.56</v>
      </c>
      <c r="I25" s="19">
        <v>309167.62</v>
      </c>
      <c r="K25" s="17">
        <v>0</v>
      </c>
      <c r="L25" s="18">
        <v>406121.43</v>
      </c>
      <c r="M25" s="19">
        <v>47347.55</v>
      </c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1938135.99</v>
      </c>
      <c r="AS25" s="2">
        <f t="shared" si="2"/>
        <v>1482536.5799999998</v>
      </c>
      <c r="AT25" s="2">
        <f t="shared" si="3"/>
        <v>1938135.99</v>
      </c>
      <c r="AU25" s="39">
        <f t="shared" si="4"/>
        <v>1</v>
      </c>
      <c r="AV25" t="s">
        <v>66</v>
      </c>
    </row>
    <row r="26" spans="1:48" ht="15">
      <c r="A26" s="21" t="s">
        <v>36</v>
      </c>
      <c r="B26" s="7"/>
      <c r="C26" s="17">
        <v>0</v>
      </c>
      <c r="D26" s="18">
        <v>1287123</v>
      </c>
      <c r="E26" s="19">
        <v>1226887.91</v>
      </c>
      <c r="G26" s="17">
        <v>0</v>
      </c>
      <c r="H26" s="18">
        <v>253164.56</v>
      </c>
      <c r="I26" s="19">
        <v>318136.71</v>
      </c>
      <c r="K26" s="17">
        <v>0</v>
      </c>
      <c r="L26" s="18">
        <v>406828.66</v>
      </c>
      <c r="M26" s="19">
        <v>46640.32</v>
      </c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1947116.22</v>
      </c>
      <c r="AS26" s="2">
        <f t="shared" si="2"/>
        <v>1591664.94</v>
      </c>
      <c r="AT26" s="2">
        <f t="shared" si="3"/>
        <v>1947116.22</v>
      </c>
      <c r="AU26" s="39">
        <f t="shared" si="4"/>
        <v>1</v>
      </c>
      <c r="AV26" t="s">
        <v>67</v>
      </c>
    </row>
    <row r="27" spans="1:48" ht="15">
      <c r="A27" s="21" t="s">
        <v>37</v>
      </c>
      <c r="B27" s="7"/>
      <c r="C27" s="17">
        <v>0</v>
      </c>
      <c r="D27" s="18">
        <v>1295455</v>
      </c>
      <c r="E27" s="19">
        <v>1057273.3</v>
      </c>
      <c r="G27" s="17">
        <v>0</v>
      </c>
      <c r="H27" s="18">
        <v>253164.56</v>
      </c>
      <c r="I27" s="19">
        <v>288699.79</v>
      </c>
      <c r="K27" s="17">
        <v>0</v>
      </c>
      <c r="L27" s="18">
        <v>413229.8</v>
      </c>
      <c r="M27" s="19">
        <v>40239.18</v>
      </c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1961849.36</v>
      </c>
      <c r="AS27" s="2">
        <f t="shared" si="2"/>
        <v>1386212.27</v>
      </c>
      <c r="AT27" s="2">
        <f t="shared" si="3"/>
        <v>1961849.36</v>
      </c>
      <c r="AU27" s="39">
        <f t="shared" si="4"/>
        <v>1</v>
      </c>
      <c r="AV27" t="s">
        <v>68</v>
      </c>
    </row>
    <row r="28" spans="1:48" ht="15">
      <c r="A28" s="21" t="s">
        <v>38</v>
      </c>
      <c r="B28" s="7"/>
      <c r="C28" s="17">
        <v>0</v>
      </c>
      <c r="D28" s="18">
        <v>1303846</v>
      </c>
      <c r="E28" s="19">
        <v>1187730.34</v>
      </c>
      <c r="G28" s="17">
        <v>0</v>
      </c>
      <c r="H28" s="18">
        <v>253164.56</v>
      </c>
      <c r="I28" s="19">
        <v>330053.17</v>
      </c>
      <c r="K28" s="17">
        <v>0</v>
      </c>
      <c r="L28" s="18">
        <v>0</v>
      </c>
      <c r="M28" s="19">
        <v>0</v>
      </c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1557010.56</v>
      </c>
      <c r="AS28" s="2">
        <f t="shared" si="2"/>
        <v>1517783.51</v>
      </c>
      <c r="AT28" s="2">
        <f t="shared" si="3"/>
        <v>1557010.56</v>
      </c>
      <c r="AU28" s="39">
        <f t="shared" si="4"/>
        <v>1</v>
      </c>
      <c r="AV28" t="s">
        <v>69</v>
      </c>
    </row>
    <row r="29" spans="1:48" ht="15">
      <c r="A29" s="22" t="s">
        <v>39</v>
      </c>
      <c r="B29" s="7"/>
      <c r="C29" s="17">
        <v>0</v>
      </c>
      <c r="D29" s="18">
        <v>1312297</v>
      </c>
      <c r="E29" s="19">
        <v>1258189.42</v>
      </c>
      <c r="G29" s="17">
        <v>0</v>
      </c>
      <c r="H29" s="18">
        <v>253164.56</v>
      </c>
      <c r="I29" s="19">
        <v>349304.27</v>
      </c>
      <c r="K29" s="17">
        <v>0</v>
      </c>
      <c r="L29" s="18">
        <v>0</v>
      </c>
      <c r="M29" s="19">
        <v>0</v>
      </c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1565461.56</v>
      </c>
      <c r="AS29" s="2">
        <f t="shared" si="2"/>
        <v>1607493.69</v>
      </c>
      <c r="AT29" s="2">
        <f t="shared" si="3"/>
        <v>1565461.56</v>
      </c>
      <c r="AU29" s="39">
        <f t="shared" si="4"/>
        <v>1</v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15077555.61</v>
      </c>
      <c r="E30" s="24">
        <f>SUM(E18:E29)</f>
        <v>13823289.91</v>
      </c>
      <c r="G30" s="24">
        <f>SUM(G18:G29)</f>
        <v>0</v>
      </c>
      <c r="H30" s="24">
        <f>SUM(H18:H29)</f>
        <v>3037974.72</v>
      </c>
      <c r="I30" s="24">
        <f>SUM(I18:I29)</f>
        <v>3512543.45</v>
      </c>
      <c r="K30" s="24">
        <f>SUM(K18:K29)</f>
        <v>0</v>
      </c>
      <c r="L30" s="24">
        <f>SUM(L18:L29)</f>
        <v>1668425.2</v>
      </c>
      <c r="M30" s="24">
        <f>SUM(M18:M29)</f>
        <v>145450.72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12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9324999.29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40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15077555.61</v>
      </c>
      <c r="P7" s="38">
        <f>IF(IDP!$C$7&gt;0,IDP!$C$13+IDP!$C$14-IDP!$C$15,"")</f>
        <v>121270308.39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3037974.72</v>
      </c>
      <c r="P8" s="38">
        <f>IF(IDP!$G$7&gt;0,IDP!$G$13+IDP!$G$14-IDP!$G$15,"")</f>
        <v>53670886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  <v>9324999.29</v>
      </c>
      <c r="N9" s="35">
        <f>IF(IDP!$K$14=0,"",IDP!$K$14)</f>
      </c>
      <c r="O9" s="35">
        <f>IF(IDP!$K$15=0,"",IDP!$K$15)</f>
        <v>1668425.2</v>
      </c>
      <c r="P9" s="38">
        <f>IF(IDP!$K$7&gt;0,IDP!$K$13+IDP!$K$14-IDP!$K$15,"")</f>
        <v>7656574.089999999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202381724.01</v>
      </c>
      <c r="N17" s="31">
        <f>SUM(N7:N16)</f>
        <v>0</v>
      </c>
      <c r="O17" s="31">
        <f>SUM(O7:O16)</f>
        <v>19783955.529999997</v>
      </c>
      <c r="P17" s="31">
        <f>SUM(P7:P16)</f>
        <v>182597768.48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2018-01-26T16:18:56Z</cp:lastPrinted>
  <dcterms:created xsi:type="dcterms:W3CDTF">2013-07-10T14:16:12Z</dcterms:created>
  <dcterms:modified xsi:type="dcterms:W3CDTF">2018-01-26T16:18:58Z</dcterms:modified>
  <cp:category/>
  <cp:version/>
  <cp:contentType/>
  <cp:contentStatus/>
</cp:coreProperties>
</file>