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<sst xmlns="http://schemas.openxmlformats.org/spreadsheetml/2006/main" count="207" uniqueCount="95">
  <si>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</si>
  <si>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</si>
  <si>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</si>
  <si>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</si>
  <si>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</si>
  <si>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</si>
  <si>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</si>
  <si>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</si>
  <si>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</si>
  <si>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</si>
  <si>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</si>
  <si>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</si>
  <si>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</si>
  <si>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</si>
  <si>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</si>
  <si>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</si>
  <si>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</si>
  <si>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</si>
  <si>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</si>
  <si>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</si>
  <si>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</si>
  <si>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</si>
  <si>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</si>
  <si>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</si>
  <si>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</si>
  <si>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</si>
  <si>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</si>
  <si>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</si>
  <si>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</si>
  <si>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</si>
  <si>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</si>
  <si>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</si>
  <si>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</si>
  <si>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</si>
  <si>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</si>
  <si>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</si>
  <si>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</si>
  <si>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</si>
  <si>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</si>
  <si>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</si>
  <si>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</si>
  <si>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</si>
  <si>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</si>
  <si>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</si>
  <si>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</si>
  <si>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</si>
  <si>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</si>
  <si>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</si>
  <si>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</si>
  <si>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</si>
  <si>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</si>
  <si>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</si>
  <si>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</si>
  <si>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</si>
  <si>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</si>
  <si>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</si>
  <si>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</si>
  <si>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</si>
  <si>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</si>
  <si>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</si>
  <si>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</si>
  <si>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</si>
  <si>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</si>
  <si>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</si>
  <si>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</si>
  <si>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</si>
  <si>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</si>
  <si>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</si>
  <si>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</si>
  <si>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</si>
  <si>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</si>
  <si>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</si>
  <si>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</si>
  <si>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</si>
  <si>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</si>
  <si>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</si>
  <si>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</si>
  <si>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</si>
  <si>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</si>
  <si>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31/12/2008 DE NOVIEMBRE DE 2016</t>
  </si>
  <si>
    <t>DEL 1 ENERO DE 2016</t>
  </si>
  <si>
    <t>SALDO AL DIA ULTIMO DE NOVIEMBRE DE 2016</t>
  </si>
  <si>
    <t>LIC. MARCOS GODINEZ MONTES</t>
  </si>
  <si>
    <t>LAE ANGEL ISRAEL CARRILLO MACIAS</t>
  </si>
  <si>
    <t>PRESIDENTE MUNICIPAL</t>
  </si>
  <si>
    <t>ENCARGADO DE LA HACIENDA MUNICIPAL</t>
  </si>
  <si>
    <t>ASEJ2016-11-17-11-2017-1</t>
  </si>
  <si>
    <t>BANSI SA</t>
  </si>
  <si>
    <t>TIIE+6.5</t>
  </si>
  <si>
    <t>REFINANCIAMIENTO Y OBRA PUBLICA</t>
  </si>
  <si>
    <t>BANOBRAS</t>
  </si>
  <si>
    <t>TIEE+2.3</t>
  </si>
  <si>
    <t>LUMINARIAS Y OBRA PUBLICA</t>
  </si>
  <si>
    <t>TIEE+2.7</t>
  </si>
  <si>
    <t>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</si>
</sst>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1515643.56</c:v>
                </c:pt>
                <c:pt idx="6">
                  <c:v>1840859.4800000002</c:v>
                </c:pt>
                <c:pt idx="7">
                  <c:v>1938135.99</c:v>
                </c:pt>
                <c:pt idx="8">
                  <c:v>1947116.22</c:v>
                </c:pt>
                <c:pt idx="9">
                  <c:v>1961849.36</c:v>
                </c:pt>
                <c:pt idx="10">
                  <c:v>1557010.56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1438167.86</c:v>
                </c:pt>
                <c:pt idx="6">
                  <c:v>1541536.22</c:v>
                </c:pt>
                <c:pt idx="7">
                  <c:v>1482536.5799999998</c:v>
                </c:pt>
                <c:pt idx="8">
                  <c:v>1591664.94</c:v>
                </c:pt>
                <c:pt idx="9">
                  <c:v>1386212.27</c:v>
                </c:pt>
                <c:pt idx="10">
                  <c:v>1517783.51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31211400"/>
        <c:axId val="12467145"/>
      </c:bar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67145"/>
        <c:crosses val="autoZero"/>
        <c:auto val="1"/>
        <c:lblOffset val="100"/>
        <c:tickLblSkip val="1"/>
        <c:noMultiLvlLbl val="0"/>
      </c:catAx>
      <c:valAx>
        <c:axId val="12467145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31211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2131001000000</v>
      </c>
      <c r="D2" s="48"/>
      <c r="E2" s="49"/>
      <c r="G2" s="47">
        <v>2131002000000</v>
      </c>
      <c r="H2" s="48"/>
      <c r="I2" s="49"/>
      <c r="K2" s="47">
        <v>2131002000000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 t="s">
        <v>9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 t="s">
        <v>90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 t="s">
        <v>14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>
        <v>9324999.29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>
        <v>9324999.29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>
        <v>42552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>
        <v>43404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>
        <v>0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13765258.61</v>
      </c>
      <c r="D15" s="61"/>
      <c r="E15" s="62"/>
      <c r="G15" s="60">
        <f>IF(H30&gt;I32,"La amortización es mayor al saldo de la deuda",SUM(H18:H29))</f>
        <v>2784810.16</v>
      </c>
      <c r="H15" s="61"/>
      <c r="I15" s="62"/>
      <c r="K15" s="60" t="str">
        <f>IF(L30&gt;M32,"La amortización es mayor al saldo de la deuda",SUM(L18:L29))</f>
        <v>La amortización es mayor al saldo de la deuda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12565100.49</v>
      </c>
      <c r="D16" s="61"/>
      <c r="E16" s="62"/>
      <c r="G16" s="60">
        <f>SUM(I18:I29)</f>
        <v>3163239.18</v>
      </c>
      <c r="H16" s="61"/>
      <c r="I16" s="62"/>
      <c r="K16" s="60">
        <f>SUM(M18:M29)</f>
        <v>145450.72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1262479</v>
      </c>
      <c r="E23" s="19">
        <v>1131015.28</v>
      </c>
      <c r="G23" s="17">
        <v>0</v>
      </c>
      <c r="H23" s="18">
        <v>253164.56</v>
      </c>
      <c r="I23" s="19">
        <v>307152.58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1515643.56</v>
      </c>
      <c r="AS23" s="2">
        <f t="shared" si="2"/>
        <v>1438167.86</v>
      </c>
      <c r="AT23" s="2">
        <f t="shared" si="3"/>
        <v>1515643.56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1145449.61</v>
      </c>
      <c r="E24" s="19">
        <v>1270635</v>
      </c>
      <c r="G24" s="17">
        <v>0</v>
      </c>
      <c r="H24" s="18">
        <v>253164.56</v>
      </c>
      <c r="I24" s="19">
        <v>259677.55</v>
      </c>
      <c r="K24" s="17">
        <v>0</v>
      </c>
      <c r="L24" s="18">
        <v>442245.31</v>
      </c>
      <c r="M24" s="19">
        <v>11223.67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1840859.4800000002</v>
      </c>
      <c r="AS24" s="2">
        <f t="shared" si="2"/>
        <v>1541536.22</v>
      </c>
      <c r="AT24" s="2">
        <f t="shared" si="3"/>
        <v>1840859.4800000002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1278850</v>
      </c>
      <c r="E25" s="19">
        <v>1126021.41</v>
      </c>
      <c r="G25" s="17">
        <v>0</v>
      </c>
      <c r="H25" s="18">
        <v>253164.56</v>
      </c>
      <c r="I25" s="19">
        <v>309167.62</v>
      </c>
      <c r="K25" s="17">
        <v>0</v>
      </c>
      <c r="L25" s="18">
        <v>406121.43</v>
      </c>
      <c r="M25" s="19">
        <v>47347.55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1938135.99</v>
      </c>
      <c r="AS25" s="2">
        <f t="shared" si="2"/>
        <v>1482536.5799999998</v>
      </c>
      <c r="AT25" s="2">
        <f t="shared" si="3"/>
        <v>1938135.99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>
        <v>0</v>
      </c>
      <c r="D26" s="18">
        <v>1287123</v>
      </c>
      <c r="E26" s="19">
        <v>1226887.91</v>
      </c>
      <c r="G26" s="17">
        <v>0</v>
      </c>
      <c r="H26" s="18">
        <v>253164.56</v>
      </c>
      <c r="I26" s="19">
        <v>318136.71</v>
      </c>
      <c r="K26" s="17">
        <v>0</v>
      </c>
      <c r="L26" s="18">
        <v>406828.66</v>
      </c>
      <c r="M26" s="19">
        <v>46640.32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1947116.22</v>
      </c>
      <c r="AS26" s="2">
        <f t="shared" si="2"/>
        <v>1591664.94</v>
      </c>
      <c r="AT26" s="2">
        <f t="shared" si="3"/>
        <v>1947116.22</v>
      </c>
      <c r="AU26" s="39">
        <f t="shared" si="4"/>
        <v>1</v>
      </c>
      <c r="AV26" t="s">
        <v>67</v>
      </c>
    </row>
    <row r="27" spans="1:48" ht="15">
      <c r="A27" s="21" t="s">
        <v>37</v>
      </c>
      <c r="B27" s="7"/>
      <c r="C27" s="17">
        <v>0</v>
      </c>
      <c r="D27" s="18">
        <v>1295455</v>
      </c>
      <c r="E27" s="19">
        <v>1057273.3</v>
      </c>
      <c r="G27" s="17">
        <v>0</v>
      </c>
      <c r="H27" s="18">
        <v>253164.56</v>
      </c>
      <c r="I27" s="19">
        <v>288699.79</v>
      </c>
      <c r="K27" s="17">
        <v>0</v>
      </c>
      <c r="L27" s="18">
        <v>413229.8</v>
      </c>
      <c r="M27" s="19">
        <v>40239.18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1961849.36</v>
      </c>
      <c r="AS27" s="2">
        <f t="shared" si="2"/>
        <v>1386212.27</v>
      </c>
      <c r="AT27" s="2">
        <f t="shared" si="3"/>
        <v>1961849.36</v>
      </c>
      <c r="AU27" s="39">
        <f t="shared" si="4"/>
        <v>1</v>
      </c>
      <c r="AV27" t="s">
        <v>68</v>
      </c>
    </row>
    <row r="28" spans="1:48" ht="15">
      <c r="A28" s="21" t="s">
        <v>38</v>
      </c>
      <c r="B28" s="7"/>
      <c r="C28" s="17">
        <v>0</v>
      </c>
      <c r="D28" s="18">
        <v>1303846</v>
      </c>
      <c r="E28" s="19">
        <v>1187730.34</v>
      </c>
      <c r="G28" s="17">
        <v>0</v>
      </c>
      <c r="H28" s="18">
        <v>253164.56</v>
      </c>
      <c r="I28" s="19">
        <v>330053.17</v>
      </c>
      <c r="K28" s="17">
        <v>0</v>
      </c>
      <c r="L28" s="18">
        <v>0</v>
      </c>
      <c r="M28" s="19">
        <v>0</v>
      </c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1557010.56</v>
      </c>
      <c r="AS28" s="2">
        <f t="shared" si="2"/>
        <v>1517783.51</v>
      </c>
      <c r="AT28" s="2">
        <f t="shared" si="3"/>
        <v>1557010.56</v>
      </c>
      <c r="AU28" s="39">
        <f t="shared" si="4"/>
        <v>1</v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13765258.61</v>
      </c>
      <c r="E30" s="24">
        <f>SUM(E18:E29)</f>
        <v>12565100.49</v>
      </c>
      <c r="G30" s="24">
        <f>SUM(G18:G29)</f>
        <v>0</v>
      </c>
      <c r="H30" s="24">
        <f>SUM(H18:H29)</f>
        <v>2784810.16</v>
      </c>
      <c r="I30" s="24">
        <f>SUM(I18:I29)</f>
        <v>3163239.18</v>
      </c>
      <c r="K30" s="24">
        <f>SUM(K18:K29)</f>
        <v>0</v>
      </c>
      <c r="L30" s="24">
        <f>SUM(L18:L29)</f>
        <v>1668425.2</v>
      </c>
      <c r="M30" s="24">
        <f>SUM(M18:M29)</f>
        <v>145450.72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11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28.026315789473685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2131001000000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13765258.61</v>
      </c>
      <c r="P7" s="38">
        <f>IF(IDP!$C$7&gt;0,IDP!$C$13+IDP!$C$14-IDP!$C$15,"")</f>
        <v>122582605.39</v>
      </c>
    </row>
    <row r="8" spans="1:16" ht="15">
      <c r="A8" s="32">
        <f>IF(IDP!$G$2&gt;0,2,"")</f>
        <v>2</v>
      </c>
      <c r="C8" s="33">
        <f>IF(IDP!$G$2=0,"",IDP!$G$2)</f>
        <v>2131002000000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2784810.16</v>
      </c>
      <c r="P8" s="38">
        <f>IF(IDP!$G$7&gt;0,IDP!$G$13+IDP!$G$14-IDP!$G$15,"")</f>
        <v>53924050.56</v>
      </c>
    </row>
    <row r="9" spans="1:16" ht="15">
      <c r="A9" s="32">
        <f>IF(IDP!$K$2&gt;0,3,"")</f>
        <v>3</v>
      </c>
      <c r="C9" s="33">
        <f>IF(IDP!$K$2=0,"",IDP!$K$2)</f>
        <v>2131002000000</v>
      </c>
      <c r="D9" s="34" t="str">
        <f>IF(IDP!$K$4=0,"",IDP!$K$4)</f>
        <v>BANOBRAS</v>
      </c>
      <c r="F9" s="35">
        <f>IF(IDP!$K$7=0,"",IDP!$K$7)</f>
        <v>9324999.29</v>
      </c>
      <c r="G9" s="36">
        <f>IF(IDP!$K$8=0,"",IDP!$K$8)</f>
        <v>42552</v>
      </c>
      <c r="H9" s="36">
        <f>IF(IDP!$K$9=0,"",IDP!$K$9)</f>
        <v>43404</v>
      </c>
      <c r="I9" s="37">
        <f>IF(IDP!$M$31=0,"",IDP!$M$31)</f>
        <v>28.026315789473685</v>
      </c>
      <c r="J9" s="32" t="str">
        <f>IF(IDP!$K$11=0,"",IDP!$K$11)</f>
        <v>TIEE+2.7</v>
      </c>
      <c r="K9" s="34" t="str">
        <f>IF(IDP!$K$12=0,"",IDP!$K$12)</f>
        <v>OBRA PUBLICA</v>
      </c>
      <c r="M9" s="35">
        <f>IF(IDP!$K$13=0,"",IDP!$K$13)</f>
      </c>
      <c r="N9" s="35">
        <f>IF(IDP!$K$14=0,"",IDP!$K$14)</f>
      </c>
      <c r="O9" s="35" t="str">
        <f>IF(IDP!$K$15=0,"",IDP!$K$15)</f>
        <v>La amortización es mayor al saldo de la deuda</v>
      </c>
      <c r="P9" s="38" t="e">
        <f>IF(IDP!$K$7&gt;0,IDP!$K$13+IDP!$K$14-IDP!$K$15,"")</f>
        <v>#VALUE!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193056724.72</v>
      </c>
      <c r="N17" s="31">
        <f>SUM(N7:N16)</f>
        <v>0</v>
      </c>
      <c r="O17" s="31">
        <f>SUM(O7:O16)</f>
        <v>16550068.77</v>
      </c>
      <c r="P17" s="31" t="e">
        <f>SUM(P7:P16)</f>
        <v>#VALUE!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2017-11-18T04:03:29Z</cp:lastPrinted>
  <dcterms:created xsi:type="dcterms:W3CDTF">2013-07-10T14:16:12Z</dcterms:created>
  <dcterms:modified xsi:type="dcterms:W3CDTF">2017-11-18T04:03:31Z</dcterms:modified>
  <cp:category/>
  <cp:version/>
  <cp:contentType/>
  <cp:contentStatus/>
</cp:coreProperties>
</file>